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3080" firstSheet="5" activeTab="10"/>
  </bookViews>
  <sheets>
    <sheet name="过程-图" sheetId="1" r:id="rId1"/>
    <sheet name="三条主线和其他数据" sheetId="3" r:id="rId2"/>
    <sheet name="文件更新数据" sheetId="2" r:id="rId3"/>
    <sheet name="文件更新-项目管理计划数据" sheetId="10" r:id="rId4"/>
    <sheet name="文件更新-项目文件数据" sheetId="11" r:id="rId5"/>
    <sheet name="工具-图" sheetId="4" r:id="rId6"/>
    <sheet name="章节视角" sheetId="5" r:id="rId7"/>
    <sheet name="工具视角" sheetId="7" r:id="rId8"/>
    <sheet name="其他-图" sheetId="12" r:id="rId9"/>
    <sheet name="表-章节" sheetId="9" r:id="rId10"/>
    <sheet name="输出html方法" sheetId="13" r:id="rId11"/>
  </sheets>
  <definedNames>
    <definedName name="_xlnm._FilterDatabase" localSheetId="3" hidden="1">'文件更新-项目管理计划数据'!$A$2:$AB$219</definedName>
    <definedName name="_xlnm._FilterDatabase" localSheetId="4" hidden="1">'文件更新-项目文件数据'!$B$2:$AB$405</definedName>
    <definedName name="_xlnm._FilterDatabase" localSheetId="7" hidden="1">工具视角!$B$2:$AC$369</definedName>
  </definedNames>
  <calcPr calcId="144525" concurrentCalc="0"/>
</workbook>
</file>

<file path=xl/sharedStrings.xml><?xml version="1.0" encoding="utf-8"?>
<sst xmlns="http://schemas.openxmlformats.org/spreadsheetml/2006/main" count="735">
  <si>
    <t>文件更新</t>
  </si>
  <si>
    <t>三条主线</t>
  </si>
  <si>
    <t>4.5 监控项目工作</t>
  </si>
  <si>
    <t>4.6 实施整体变更控制</t>
  </si>
  <si>
    <t>4.7 结束项目或阶段</t>
  </si>
  <si>
    <t>工作绩效线</t>
  </si>
  <si>
    <t>变更线</t>
  </si>
  <si>
    <t>可交付成果线</t>
  </si>
  <si>
    <t>工作绩效信息 -&gt; 工作绩效报告</t>
  </si>
  <si>
    <t>变更请求 -&gt; 批中的变更请求</t>
  </si>
  <si>
    <t>最终产品服务或成果移交</t>
  </si>
  <si>
    <t>p30</t>
  </si>
  <si>
    <t>1.2.6.1 项目商业论证</t>
  </si>
  <si>
    <t>p38</t>
  </si>
  <si>
    <t>2.2 事业环境因素</t>
  </si>
  <si>
    <t>p33</t>
  </si>
  <si>
    <t>1.2.6.2 项目效益管理计划</t>
  </si>
  <si>
    <t>p39</t>
  </si>
  <si>
    <t>2.3 组织过程资产</t>
  </si>
  <si>
    <t>协议 12.2实施采购</t>
  </si>
  <si>
    <t>12.1 规划采购</t>
  </si>
  <si>
    <t>12.2 实施采购</t>
  </si>
  <si>
    <t>只有 4.2 制定项目管理计划</t>
  </si>
  <si>
    <t>项目章程</t>
  </si>
  <si>
    <t>|</t>
  </si>
  <si>
    <t>主线名称</t>
  </si>
  <si>
    <t>章节</t>
  </si>
  <si>
    <t>主线内容</t>
  </si>
  <si>
    <t>---</t>
  </si>
  <si>
    <t>可交付成果线，范围说明书定义可交付成果</t>
  </si>
  <si>
    <t>4.3 指导与管理项目工作</t>
  </si>
  <si>
    <t>可交付成果</t>
  </si>
  <si>
    <t>8.3 控制质量</t>
  </si>
  <si>
    <t>4.4 管理项目知识</t>
  </si>
  <si>
    <t>8.3 控制质量·</t>
  </si>
  <si>
    <t>核实的可交付成果</t>
  </si>
  <si>
    <t>5.5 确认范围</t>
  </si>
  <si>
    <t>验收的可交付成果</t>
  </si>
  <si>
    <t>最终产品、服务或成果移交</t>
  </si>
  <si>
    <t>客户</t>
  </si>
  <si>
    <t>12.1 规划采购管理</t>
  </si>
  <si>
    <t>采购文档</t>
  </si>
  <si>
    <t>工作绩效数据</t>
  </si>
  <si>
    <t>5.5， 5.6， 6.6， 7.4， 8.3， 9.6， 10.3， 11.7， 12.3， 13.4</t>
  </si>
  <si>
    <t>工作绩效信息</t>
  </si>
  <si>
    <t>工作绩效报告</t>
  </si>
  <si>
    <t>4.6， 9.5， 10.2， 11.7</t>
  </si>
  <si>
    <t>5.5确认范围，5.6控制范围，6.6控制进度，7.4控制成本，8.3控制质量，9.6控制资源，10.3监督沟通，11.7监督风险，12.3控制采购，13.4监督相关方参与</t>
  </si>
  <si>
    <t>4.6实施整体变更控制，9.5管理团队 ，10.2管理沟通， 11.7监督风险</t>
  </si>
  <si>
    <t>4.3, 5.5, 5.6, 6.6, 7.4, 8.2, 8.3,  9.3, 9.4, 9.5, 9.6, 10.3, 11.5, 11.6, 11.7, 12.1, 12.2, 12.3, 13.1, 13.3, 13.4</t>
  </si>
  <si>
    <t>变更请求</t>
  </si>
  <si>
    <t>批准的变更请求</t>
  </si>
  <si>
    <t>4.3， 8.3， 12.3</t>
  </si>
  <si>
    <t>就看4.6</t>
  </si>
  <si>
    <t>4.3 指导与管理项目工作, 8.3 控制质量, 12.3 控制采购</t>
  </si>
  <si>
    <t>项目章程线</t>
  </si>
  <si>
    <t>4.1 制定项目章程</t>
  </si>
  <si>
    <t>4.2, 4.7, 5.1, 5.2, 5.3, 6.1, 7.1, 8.1, 9.1, 10.1, 11.1, 12.1, 13.1, 13.2</t>
  </si>
  <si>
    <t>就看4.1</t>
  </si>
  <si>
    <t>其他线</t>
  </si>
  <si>
    <t>7.3 制定预算</t>
  </si>
  <si>
    <t>项目资金需求</t>
  </si>
  <si>
    <t>7.4 控制成本</t>
  </si>
  <si>
    <t>9.4 建设团队</t>
  </si>
  <si>
    <t>团队绩效评价</t>
  </si>
  <si>
    <t>9.5 管理团队</t>
  </si>
  <si>
    <t>协议线</t>
  </si>
  <si>
    <t>协议</t>
  </si>
  <si>
    <t>4.1, 4.5, 4.7, 6.5, 7.3, 9.6, 12.3, 13.1, 13.2</t>
  </si>
  <si>
    <t>就看12.2</t>
  </si>
  <si>
    <t>4.1 制定项目章程, 4.5 监控项目工作, 4.7 结束项目或阶段, 6.5 制定进度计划, 7.3 制定预算, 9.6 控制资源, 12.3 控制采购, 13.1 识别相关方, 13.2 规划相关方参与</t>
  </si>
  <si>
    <t>投标人会议</t>
  </si>
  <si>
    <t>12.3 控制采购</t>
  </si>
  <si>
    <t>只有4.7结束项目或阶段</t>
  </si>
  <si>
    <t>只有 12.2 实施采购</t>
  </si>
  <si>
    <t>商业文件</t>
  </si>
  <si>
    <t>商业论证</t>
  </si>
  <si>
    <t>[商业论证](商业文件-商业论证)</t>
  </si>
  <si>
    <t>效益管理计划</t>
  </si>
  <si>
    <t>[效益管理计划](商业文件-效益管理计划)</t>
  </si>
  <si>
    <t>[协议](商业文件-协议)</t>
  </si>
  <si>
    <t>企业/组织</t>
  </si>
  <si>
    <t>----</t>
  </si>
  <si>
    <t>[商业文件-最终报告](商业文件-最终报告)</t>
  </si>
  <si>
    <t>输出</t>
  </si>
  <si>
    <t>[商业文件-组织过程资产]([商业文件-组织过程资产)</t>
  </si>
  <si>
    <t>更新</t>
  </si>
  <si>
    <t>4.7 4.3 4.4 10.2 11.7 12.1 12.1 12.3 9.3 9.4</t>
  </si>
  <si>
    <t>输入</t>
  </si>
  <si>
    <t>4.7 5.6 6.6 7.4 8.2 8.3 9.6 11.6 4.1 4.2 4.3 4.4 4.5 4.6 5.1 5.2 5.3 5.4 6.1 6.2 6.3 6.4 6.5 7.1 7.2 7.3 8.1 9.1 9.2 9.3 9.4 9.5 10.1 10.2 10.3 11.1 11.2 11.3 11.4 11.5 12.1 12.2 12.3 13.1 13.2 13.3 13.4</t>
  </si>
  <si>
    <t>[商业文件-事业环境因素]([商业文件-事业环境因素)</t>
  </si>
  <si>
    <t>9.3 9.4 9.5</t>
  </si>
  <si>
    <t>4.1 4.2 4.3 4.4 4.5 4.6 5.1 5.2 5.3 5.4 6.1 6.2 6.3 6.4 6.5 7.1 7.2 7.3 8.1 9.1 9.2 9.3 9.4 9.5 10.1 10.2 10.3 11.1 11.2 11.3 11.4 11.5 12.1 12.2 12.3 13.1 13.2 13.3 13.4</t>
  </si>
  <si>
    <t>采购策略</t>
  </si>
  <si>
    <t>采购工作说明书</t>
  </si>
  <si>
    <t>招标文件</t>
  </si>
  <si>
    <t>自制或外购决策</t>
  </si>
  <si>
    <t>独立成本估算</t>
  </si>
  <si>
    <t>结束的采购</t>
  </si>
  <si>
    <t>采购文档更新</t>
  </si>
  <si>
    <t>项目管理计划</t>
  </si>
  <si>
    <t>补充：</t>
  </si>
  <si>
    <t>变更管理计划</t>
  </si>
  <si>
    <t>配置管理计划</t>
  </si>
  <si>
    <t>绩效测量基准</t>
  </si>
  <si>
    <t>项目生命周期描述</t>
  </si>
  <si>
    <t>先按照这个排序</t>
  </si>
  <si>
    <t>排序2输出，更新，输入</t>
  </si>
  <si>
    <t>排序一，但是指看输出加一</t>
  </si>
  <si>
    <t>开发方法</t>
  </si>
  <si>
    <t>4.2.3.1 P88</t>
  </si>
  <si>
    <t>所有章节</t>
  </si>
  <si>
    <t>所有组件</t>
  </si>
  <si>
    <t>任何组件</t>
  </si>
  <si>
    <t>范围基准</t>
  </si>
  <si>
    <t>进度基准</t>
  </si>
  <si>
    <t>成本基准</t>
  </si>
  <si>
    <t>范围管理计划</t>
  </si>
  <si>
    <t>需求管理计划</t>
  </si>
  <si>
    <t>质量管理计划</t>
  </si>
  <si>
    <t>相关方参与计划</t>
  </si>
  <si>
    <t>进度管理计划</t>
  </si>
  <si>
    <t>成本管理计划</t>
  </si>
  <si>
    <t>风险管理计划</t>
  </si>
  <si>
    <t>资源管理计划</t>
  </si>
  <si>
    <t>采购管理计划</t>
  </si>
  <si>
    <t>沟通管理计划</t>
  </si>
  <si>
    <t>项目文件</t>
  </si>
  <si>
    <t>假设日志</t>
  </si>
  <si>
    <t>问题日志</t>
  </si>
  <si>
    <t>变更日志</t>
  </si>
  <si>
    <t>经验教训登记册</t>
  </si>
  <si>
    <t>里程碑清单</t>
  </si>
  <si>
    <t>项目沟通记录</t>
  </si>
  <si>
    <t>项目进度计划</t>
  </si>
  <si>
    <t>需求跟踪矩阵</t>
  </si>
  <si>
    <t>项目团队派工单</t>
  </si>
  <si>
    <t>风险登记册</t>
  </si>
  <si>
    <t>供方选择标准</t>
  </si>
  <si>
    <t>风险报告</t>
  </si>
  <si>
    <t>相关方登记册</t>
  </si>
  <si>
    <t>活动清单</t>
  </si>
  <si>
    <t>估算依据</t>
  </si>
  <si>
    <t>成本预测</t>
  </si>
  <si>
    <t>需求文件</t>
  </si>
  <si>
    <t>质量报告</t>
  </si>
  <si>
    <t>进度预测</t>
  </si>
  <si>
    <t>见更新</t>
  </si>
  <si>
    <t>质量控制测量结果</t>
  </si>
  <si>
    <t>项目范围说明书</t>
  </si>
  <si>
    <t>活动属性</t>
  </si>
  <si>
    <t>项目进度网络图</t>
  </si>
  <si>
    <t>持续时间估算</t>
  </si>
  <si>
    <t>资源分解结构</t>
  </si>
  <si>
    <t>资源日历</t>
  </si>
  <si>
    <t>资源需求</t>
  </si>
  <si>
    <t>进度数据</t>
  </si>
  <si>
    <t>项目日历</t>
  </si>
  <si>
    <t>成本估算</t>
  </si>
  <si>
    <t>质量测量指标</t>
  </si>
  <si>
    <t>测试与评估文件</t>
  </si>
  <si>
    <t>团队章程</t>
  </si>
  <si>
    <t>为什么资源日历输入又输出</t>
  </si>
  <si>
    <t>看了下ITTO确实没有错误</t>
  </si>
  <si>
    <t>物质资源分配单</t>
  </si>
  <si>
    <t>输入输出</t>
  </si>
  <si>
    <t>011</t>
  </si>
  <si>
    <t>021</t>
  </si>
  <si>
    <t>031</t>
  </si>
  <si>
    <t>041</t>
  </si>
  <si>
    <t>051</t>
  </si>
  <si>
    <t>061</t>
  </si>
  <si>
    <t>082</t>
  </si>
  <si>
    <t>073</t>
  </si>
  <si>
    <t>023</t>
  </si>
  <si>
    <t>033</t>
  </si>
  <si>
    <t>113</t>
  </si>
  <si>
    <t>133</t>
  </si>
  <si>
    <t>153</t>
  </si>
  <si>
    <t>091</t>
  </si>
  <si>
    <t>101</t>
  </si>
  <si>
    <t>053</t>
  </si>
  <si>
    <t>063</t>
  </si>
  <si>
    <t>163</t>
  </si>
  <si>
    <t>093</t>
  </si>
  <si>
    <t>103</t>
  </si>
  <si>
    <t>213</t>
  </si>
  <si>
    <t>111</t>
  </si>
  <si>
    <t>042</t>
  </si>
  <si>
    <t>092</t>
  </si>
  <si>
    <t>112</t>
  </si>
  <si>
    <t>132</t>
  </si>
  <si>
    <t>152</t>
  </si>
  <si>
    <t>043</t>
  </si>
  <si>
    <t>121</t>
  </si>
  <si>
    <t>131</t>
  </si>
  <si>
    <t>122</t>
  </si>
  <si>
    <t>123</t>
  </si>
  <si>
    <t>141</t>
  </si>
  <si>
    <t>193</t>
  </si>
  <si>
    <t>143</t>
  </si>
  <si>
    <t>151</t>
  </si>
  <si>
    <t>142</t>
  </si>
  <si>
    <t>161</t>
  </si>
  <si>
    <t>192</t>
  </si>
  <si>
    <t>162</t>
  </si>
  <si>
    <t>171</t>
  </si>
  <si>
    <t>173</t>
  </si>
  <si>
    <t>172</t>
  </si>
  <si>
    <t>203</t>
  </si>
  <si>
    <t>181</t>
  </si>
  <si>
    <t>212</t>
  </si>
  <si>
    <t>182</t>
  </si>
  <si>
    <t>183</t>
  </si>
  <si>
    <t>191</t>
  </si>
  <si>
    <t>202</t>
  </si>
  <si>
    <t>201</t>
  </si>
  <si>
    <t>102</t>
  </si>
  <si>
    <t>211</t>
  </si>
  <si>
    <t>071</t>
  </si>
  <si>
    <t>081</t>
  </si>
  <si>
    <t>a</t>
  </si>
  <si>
    <t>012</t>
  </si>
  <si>
    <t>032</t>
  </si>
  <si>
    <t>052</t>
  </si>
  <si>
    <t>332</t>
  </si>
  <si>
    <t>362</t>
  </si>
  <si>
    <t>323</t>
  </si>
  <si>
    <t>333</t>
  </si>
  <si>
    <t>343</t>
  </si>
  <si>
    <t>303</t>
  </si>
  <si>
    <t>353</t>
  </si>
  <si>
    <t>363</t>
  </si>
  <si>
    <t>022</t>
  </si>
  <si>
    <t>222</t>
  </si>
  <si>
    <t>342</t>
  </si>
  <si>
    <t>013</t>
  </si>
  <si>
    <t>223</t>
  </si>
  <si>
    <t>243</t>
  </si>
  <si>
    <t>062</t>
  </si>
  <si>
    <t>083</t>
  </si>
  <si>
    <t>263</t>
  </si>
  <si>
    <t>283</t>
  </si>
  <si>
    <t>313</t>
  </si>
  <si>
    <t>262</t>
  </si>
  <si>
    <t>312</t>
  </si>
  <si>
    <t>221</t>
  </si>
  <si>
    <t>231</t>
  </si>
  <si>
    <t>241</t>
  </si>
  <si>
    <t>232</t>
  </si>
  <si>
    <t>233</t>
  </si>
  <si>
    <t>251</t>
  </si>
  <si>
    <t>261</t>
  </si>
  <si>
    <t>281</t>
  </si>
  <si>
    <t>291</t>
  </si>
  <si>
    <t>301</t>
  </si>
  <si>
    <t>311</t>
  </si>
  <si>
    <t>282</t>
  </si>
  <si>
    <t>252</t>
  </si>
  <si>
    <t>302</t>
  </si>
  <si>
    <t>253</t>
  </si>
  <si>
    <t>292</t>
  </si>
  <si>
    <t>293</t>
  </si>
  <si>
    <t>321</t>
  </si>
  <si>
    <t>331</t>
  </si>
  <si>
    <t>341</t>
  </si>
  <si>
    <t>351</t>
  </si>
  <si>
    <t>361</t>
  </si>
  <si>
    <t>4.2 制定项目管理计划</t>
  </si>
  <si>
    <t>专家判断</t>
  </si>
  <si>
    <t>5.1 规划范围管理</t>
  </si>
  <si>
    <t>5.2 收集需求</t>
  </si>
  <si>
    <t>5.3 定义范围</t>
  </si>
  <si>
    <t>5.4 创建 WBS</t>
  </si>
  <si>
    <t>5.6 控制范围</t>
  </si>
  <si>
    <t>6.1 规划进度管理</t>
  </si>
  <si>
    <t>6.2 定义活动</t>
  </si>
  <si>
    <t>6.3 排列活动顺序</t>
  </si>
  <si>
    <t>6.4 估算活动持续时间</t>
  </si>
  <si>
    <t>6.6 控制进度</t>
  </si>
  <si>
    <t>6.5 制定进度计划</t>
  </si>
  <si>
    <t>7.1 规划成本管理</t>
  </si>
  <si>
    <t>7.2 估算成本</t>
  </si>
  <si>
    <t>8.1 规划质量管理</t>
  </si>
  <si>
    <t>8.2 管理质量</t>
  </si>
  <si>
    <t>9.1 规划资源管理</t>
  </si>
  <si>
    <t>9.2 估算活动资源</t>
  </si>
  <si>
    <t>9.3 获取资源</t>
  </si>
  <si>
    <t>9.6 控制资源</t>
  </si>
  <si>
    <t>10.1 规划沟通管理</t>
  </si>
  <si>
    <t>10.2 管理沟通</t>
  </si>
  <si>
    <t>10.3 监督沟通</t>
  </si>
  <si>
    <t>11.1 规划风险管理</t>
  </si>
  <si>
    <t>11.2 识别风险</t>
  </si>
  <si>
    <t>11.3 实施定性风险分析</t>
  </si>
  <si>
    <t>11.4 实施定量风险分析</t>
  </si>
  <si>
    <t>11.7 监督风险</t>
  </si>
  <si>
    <t>11.6 实施风险应对</t>
  </si>
  <si>
    <t>11.5 规划风险应对</t>
  </si>
  <si>
    <t>13.1 识别相关方</t>
  </si>
  <si>
    <t>13.2 规划相关方参与</t>
  </si>
  <si>
    <t>13.3 管理相关方参与</t>
  </si>
  <si>
    <t>13.4 监督相关方参与</t>
  </si>
  <si>
    <t>做一个两层目录，每个都要两个链接</t>
  </si>
  <si>
    <t>工具1</t>
  </si>
  <si>
    <t>工具ID</t>
  </si>
  <si>
    <t>原序号</t>
  </si>
  <si>
    <t>原子项目</t>
  </si>
  <si>
    <t xml:space="preserve">  </t>
  </si>
  <si>
    <t>1专家判断</t>
  </si>
  <si>
    <t>数据收集</t>
  </si>
  <si>
    <t>头脑风暴</t>
  </si>
  <si>
    <t>2数据收集</t>
  </si>
  <si>
    <t>焦点小组</t>
  </si>
  <si>
    <t>访谈</t>
  </si>
  <si>
    <t>人际关系与团队技能</t>
  </si>
  <si>
    <t>冲突管理</t>
  </si>
  <si>
    <t>3人际关系与团队技能</t>
  </si>
  <si>
    <t>引导</t>
  </si>
  <si>
    <t>会议管理</t>
  </si>
  <si>
    <t>会议</t>
  </si>
  <si>
    <t>4会议</t>
  </si>
  <si>
    <t>核对单</t>
  </si>
  <si>
    <t>项目管理信息系统</t>
  </si>
  <si>
    <t>2项目管理信息系统</t>
  </si>
  <si>
    <t>3会议</t>
  </si>
  <si>
    <t>知识管理</t>
  </si>
  <si>
    <t>2知识管理</t>
  </si>
  <si>
    <t>信息管理</t>
  </si>
  <si>
    <t>3信息管理</t>
  </si>
  <si>
    <t>积极倾听</t>
  </si>
  <si>
    <t>4人际关系与团队技能</t>
  </si>
  <si>
    <t>领导力</t>
  </si>
  <si>
    <t>人际交往</t>
  </si>
  <si>
    <t>政治意识</t>
  </si>
  <si>
    <t>数据分析</t>
  </si>
  <si>
    <t>备选方案分析</t>
  </si>
  <si>
    <t>2数据分析</t>
  </si>
  <si>
    <t>成本效益分析</t>
  </si>
  <si>
    <t>挣值分析</t>
  </si>
  <si>
    <t>根本原因分析</t>
  </si>
  <si>
    <t>趋势分析</t>
  </si>
  <si>
    <t>偏差分析</t>
  </si>
  <si>
    <t>决策</t>
  </si>
  <si>
    <t>3决策</t>
  </si>
  <si>
    <t>变更控制工具</t>
  </si>
  <si>
    <t>2变更控制工具</t>
  </si>
  <si>
    <t>3数据分析</t>
  </si>
  <si>
    <t>投票</t>
  </si>
  <si>
    <t>4决策</t>
  </si>
  <si>
    <t>独裁型决策制定</t>
  </si>
  <si>
    <t>多标准决策分析</t>
  </si>
  <si>
    <t>5会议</t>
  </si>
  <si>
    <t>文件分析</t>
  </si>
  <si>
    <t>回归分析</t>
  </si>
  <si>
    <t>问卷调查</t>
  </si>
  <si>
    <t>标杆对照</t>
  </si>
  <si>
    <t>数据表现</t>
  </si>
  <si>
    <t>亲和图</t>
  </si>
  <si>
    <t>5数据表现</t>
  </si>
  <si>
    <t>思维导图</t>
  </si>
  <si>
    <t>名义小组技术</t>
  </si>
  <si>
    <t>6人际关系与团队技能</t>
  </si>
  <si>
    <t>观察/交谈</t>
  </si>
  <si>
    <t>系统交互图</t>
  </si>
  <si>
    <t>7系统交互图</t>
  </si>
  <si>
    <t>原型法</t>
  </si>
  <si>
    <t>8原型法</t>
  </si>
  <si>
    <t>产品分析</t>
  </si>
  <si>
    <t>5产品分析</t>
  </si>
  <si>
    <t>分解</t>
  </si>
  <si>
    <t>2分解</t>
  </si>
  <si>
    <t>检查</t>
  </si>
  <si>
    <t>1检查</t>
  </si>
  <si>
    <t>2决策</t>
  </si>
  <si>
    <t>1数据分析</t>
  </si>
  <si>
    <t>滚动式规划</t>
  </si>
  <si>
    <t>3滚动式规划</t>
  </si>
  <si>
    <t>紧前关系绘图法</t>
  </si>
  <si>
    <t>确定和整合依赖关系</t>
  </si>
  <si>
    <t>2确定和整合依赖关系</t>
  </si>
  <si>
    <t>提前量和滞后量</t>
  </si>
  <si>
    <t>3提前量和滞后量</t>
  </si>
  <si>
    <t>4项目管理信息系统</t>
  </si>
  <si>
    <t>类比估算</t>
  </si>
  <si>
    <t>2类比估算</t>
  </si>
  <si>
    <t>参数估算</t>
  </si>
  <si>
    <t>3参数估算</t>
  </si>
  <si>
    <t>三点估算</t>
  </si>
  <si>
    <t>4三点估算</t>
  </si>
  <si>
    <t>自下而上估算</t>
  </si>
  <si>
    <t>5自下而上估算</t>
  </si>
  <si>
    <t>6数据分析</t>
  </si>
  <si>
    <t>储备分析</t>
  </si>
  <si>
    <t>7决策</t>
  </si>
  <si>
    <t>8会议</t>
  </si>
  <si>
    <t>进度网络分析</t>
  </si>
  <si>
    <t>1进度网络分析</t>
  </si>
  <si>
    <t>关键路径法</t>
  </si>
  <si>
    <t>2关键路径法</t>
  </si>
  <si>
    <t>资源优化</t>
  </si>
  <si>
    <t>3资源优化</t>
  </si>
  <si>
    <t>假设情景分析</t>
  </si>
  <si>
    <t>4数据分析</t>
  </si>
  <si>
    <t>模拟</t>
  </si>
  <si>
    <t>5提前量和滞后量</t>
  </si>
  <si>
    <t>进度压缩</t>
  </si>
  <si>
    <t>6进度压缩</t>
  </si>
  <si>
    <t>7项目管理信息系统</t>
  </si>
  <si>
    <t>敏捷发布规划</t>
  </si>
  <si>
    <t>8敏捷发布规划</t>
  </si>
  <si>
    <t>迭代燃尽图</t>
  </si>
  <si>
    <t>绩效审查</t>
  </si>
  <si>
    <t>3项目管理信息系统</t>
  </si>
  <si>
    <t>4资源优化</t>
  </si>
  <si>
    <t>6提前量和滞后量</t>
  </si>
  <si>
    <t>7进度压缩</t>
  </si>
  <si>
    <t>4自下而上估算</t>
  </si>
  <si>
    <t>5三点估算</t>
  </si>
  <si>
    <t>质量成本</t>
  </si>
  <si>
    <t>8决策</t>
  </si>
  <si>
    <t>成本汇总</t>
  </si>
  <si>
    <t>2成本汇总</t>
  </si>
  <si>
    <t>历史信息审核</t>
  </si>
  <si>
    <t>4历史信息审核</t>
  </si>
  <si>
    <t>资金限制平衡</t>
  </si>
  <si>
    <t>5资金限制平衡</t>
  </si>
  <si>
    <t>融资</t>
  </si>
  <si>
    <t>6融资</t>
  </si>
  <si>
    <t>完工尚需绩效指数</t>
  </si>
  <si>
    <t>3完工尚需绩效指数</t>
  </si>
  <si>
    <t>流程图</t>
  </si>
  <si>
    <t>逻辑数据模型</t>
  </si>
  <si>
    <t>矩阵图</t>
  </si>
  <si>
    <t>测试与检查的规划</t>
  </si>
  <si>
    <t>6测试与检查的规划</t>
  </si>
  <si>
    <t>7会议</t>
  </si>
  <si>
    <t>1数据收集</t>
  </si>
  <si>
    <t>过程分析</t>
  </si>
  <si>
    <t>4数据表现</t>
  </si>
  <si>
    <t>因果图</t>
  </si>
  <si>
    <t>直方图</t>
  </si>
  <si>
    <t>散点图</t>
  </si>
  <si>
    <t>审计</t>
  </si>
  <si>
    <t>5审计</t>
  </si>
  <si>
    <t>面向X的设计</t>
  </si>
  <si>
    <t>6面向X的设计</t>
  </si>
  <si>
    <t>问题解决</t>
  </si>
  <si>
    <t>7问题解决</t>
  </si>
  <si>
    <t>质量改进方法</t>
  </si>
  <si>
    <t>8质量改进方法</t>
  </si>
  <si>
    <t>工具与技术</t>
  </si>
  <si>
    <t>1工具与技术</t>
  </si>
  <si>
    <t>核查表</t>
  </si>
  <si>
    <t>统计抽样</t>
  </si>
  <si>
    <t>3检查</t>
  </si>
  <si>
    <t>测试&amp;产品评估</t>
  </si>
  <si>
    <t>4测试/产品评估</t>
  </si>
  <si>
    <t>控制图</t>
  </si>
  <si>
    <t>6会议</t>
  </si>
  <si>
    <t>层级型</t>
  </si>
  <si>
    <t>2数据表现</t>
  </si>
  <si>
    <t>责任分配矩阵</t>
  </si>
  <si>
    <t>文本型</t>
  </si>
  <si>
    <t>组织理论</t>
  </si>
  <si>
    <t>3组织理论</t>
  </si>
  <si>
    <t>2自下而上估算</t>
  </si>
  <si>
    <t>3类比估算</t>
  </si>
  <si>
    <t>4参数估算</t>
  </si>
  <si>
    <t>5数据分析</t>
  </si>
  <si>
    <t>6项目管理信息系统</t>
  </si>
  <si>
    <t>1决策</t>
  </si>
  <si>
    <t>谈判</t>
  </si>
  <si>
    <t>2人际关系与团队技能</t>
  </si>
  <si>
    <t>预分派</t>
  </si>
  <si>
    <t>3预分派</t>
  </si>
  <si>
    <t>虚拟团队</t>
  </si>
  <si>
    <t>4虚拟团队</t>
  </si>
  <si>
    <t>集中办公</t>
  </si>
  <si>
    <t>1集中办公</t>
  </si>
  <si>
    <t>2虚拟团队</t>
  </si>
  <si>
    <t>沟通技术</t>
  </si>
  <si>
    <t>3沟通技术</t>
  </si>
  <si>
    <t>影响力</t>
  </si>
  <si>
    <t>激励</t>
  </si>
  <si>
    <t>团队建设</t>
  </si>
  <si>
    <t>认可与奖励</t>
  </si>
  <si>
    <t>5认可与奖励</t>
  </si>
  <si>
    <t>培训</t>
  </si>
  <si>
    <t>6培训</t>
  </si>
  <si>
    <t>个人和团队评估</t>
  </si>
  <si>
    <t>7个人和团队评估</t>
  </si>
  <si>
    <t>1人际关系与团队技能</t>
  </si>
  <si>
    <t>制定决策</t>
  </si>
  <si>
    <t>情商</t>
  </si>
  <si>
    <t>2问题解决</t>
  </si>
  <si>
    <t>沟通需求分析</t>
  </si>
  <si>
    <t>2沟通需求分析</t>
  </si>
  <si>
    <t>沟通模型</t>
  </si>
  <si>
    <t>4沟通模型</t>
  </si>
  <si>
    <t>沟通方法</t>
  </si>
  <si>
    <t>5沟通方法</t>
  </si>
  <si>
    <t>沟通风格评估</t>
  </si>
  <si>
    <t>文化意识</t>
  </si>
  <si>
    <t>相关方参与度评估矩阵</t>
  </si>
  <si>
    <t>7数据表现</t>
  </si>
  <si>
    <t>1沟通技术</t>
  </si>
  <si>
    <t>2沟通方法</t>
  </si>
  <si>
    <t>沟通技能</t>
  </si>
  <si>
    <t>沟通胜任力</t>
  </si>
  <si>
    <t>3沟通技能</t>
  </si>
  <si>
    <t>反馈</t>
  </si>
  <si>
    <t>非言语</t>
  </si>
  <si>
    <t>演示</t>
  </si>
  <si>
    <t>项目报告</t>
  </si>
  <si>
    <t>5项目报告</t>
  </si>
  <si>
    <t>相关方分析</t>
  </si>
  <si>
    <t>假设条件和制约因素分析</t>
  </si>
  <si>
    <t>SWOT分析</t>
  </si>
  <si>
    <t>提示清单</t>
  </si>
  <si>
    <t>5提示清单</t>
  </si>
  <si>
    <t>风险数据质量评估</t>
  </si>
  <si>
    <t>风险概率和影响评估</t>
  </si>
  <si>
    <t>其他风险参数评估</t>
  </si>
  <si>
    <t>风险分类</t>
  </si>
  <si>
    <t>5风险分类</t>
  </si>
  <si>
    <t>概率和影响矩阵</t>
  </si>
  <si>
    <t>6数据表现</t>
  </si>
  <si>
    <t>层级图</t>
  </si>
  <si>
    <t>不确定性表现方式</t>
  </si>
  <si>
    <t>4不确定性表现方式</t>
  </si>
  <si>
    <t>敏感性分析</t>
  </si>
  <si>
    <t>决策树分析</t>
  </si>
  <si>
    <t>影响图</t>
  </si>
  <si>
    <t>威胁应对策略</t>
  </si>
  <si>
    <t>4威胁应对策略</t>
  </si>
  <si>
    <t>机会应对策略</t>
  </si>
  <si>
    <t>5机会应对策略</t>
  </si>
  <si>
    <t>应急应对策略</t>
  </si>
  <si>
    <t>6应急应对策略</t>
  </si>
  <si>
    <t>整体项目风险应对策略</t>
  </si>
  <si>
    <t>7整体项目风险应对策略</t>
  </si>
  <si>
    <t>8数据分析</t>
  </si>
  <si>
    <t>9决策</t>
  </si>
  <si>
    <t>技术绩效分析</t>
  </si>
  <si>
    <t>2审计</t>
  </si>
  <si>
    <t>市场调研</t>
  </si>
  <si>
    <t>自制或外购分析</t>
  </si>
  <si>
    <t>供方选择分析</t>
  </si>
  <si>
    <t>4供方选择分析</t>
  </si>
  <si>
    <t>广告</t>
  </si>
  <si>
    <t>2广告</t>
  </si>
  <si>
    <t>3投标人会议</t>
  </si>
  <si>
    <t>建议书评价</t>
  </si>
  <si>
    <t>5人际关系与团队技能</t>
  </si>
  <si>
    <t>索赔管理</t>
  </si>
  <si>
    <t>2索赔管理</t>
  </si>
  <si>
    <t>4检查</t>
  </si>
  <si>
    <t>相关方映射分析/表现</t>
  </si>
  <si>
    <t>优先级排序/分级</t>
  </si>
  <si>
    <t>2沟通技能</t>
  </si>
  <si>
    <t>基本规则</t>
  </si>
  <si>
    <t>4基本规则</t>
  </si>
  <si>
    <t>3数据表现</t>
  </si>
  <si>
    <t>4沟通技能</t>
  </si>
  <si>
    <t>01.001</t>
  </si>
  <si>
    <t>02.002</t>
  </si>
  <si>
    <t>02.003</t>
  </si>
  <si>
    <t>02.004</t>
  </si>
  <si>
    <t>02.009</t>
  </si>
  <si>
    <t>02.030</t>
  </si>
  <si>
    <t>02.031</t>
  </si>
  <si>
    <t>02.132</t>
  </si>
  <si>
    <t>03.005</t>
  </si>
  <si>
    <t>03.006</t>
  </si>
  <si>
    <t>03.007</t>
  </si>
  <si>
    <t>03.013</t>
  </si>
  <si>
    <t>03.014</t>
  </si>
  <si>
    <t>03.015</t>
  </si>
  <si>
    <t>03.016</t>
  </si>
  <si>
    <t>03.034</t>
  </si>
  <si>
    <t>03.035</t>
  </si>
  <si>
    <t>03.088</t>
  </si>
  <si>
    <t>03.089</t>
  </si>
  <si>
    <t>03.094</t>
  </si>
  <si>
    <t>03.095</t>
  </si>
  <si>
    <t>03.096</t>
  </si>
  <si>
    <t>03.100</t>
  </si>
  <si>
    <t>03.101</t>
  </si>
  <si>
    <t>03.105</t>
  </si>
  <si>
    <t>03.106</t>
  </si>
  <si>
    <t>04.008</t>
  </si>
  <si>
    <t>05.010</t>
  </si>
  <si>
    <t>06.011</t>
  </si>
  <si>
    <t>07.012</t>
  </si>
  <si>
    <t>08.017</t>
  </si>
  <si>
    <t>08.018</t>
  </si>
  <si>
    <t>08.019</t>
  </si>
  <si>
    <t>08.020</t>
  </si>
  <si>
    <t>08.021</t>
  </si>
  <si>
    <t>08.022</t>
  </si>
  <si>
    <t>08.028</t>
  </si>
  <si>
    <t>08.029</t>
  </si>
  <si>
    <t>08.041</t>
  </si>
  <si>
    <t>08.050</t>
  </si>
  <si>
    <t>08.054</t>
  </si>
  <si>
    <t>08.055</t>
  </si>
  <si>
    <t>08.058</t>
  </si>
  <si>
    <t>08.059</t>
  </si>
  <si>
    <t>08.060</t>
  </si>
  <si>
    <t>08.070</t>
  </si>
  <si>
    <t>08.113</t>
  </si>
  <si>
    <t>08.114</t>
  </si>
  <si>
    <t>08.115</t>
  </si>
  <si>
    <t>08.117</t>
  </si>
  <si>
    <t>08.118</t>
  </si>
  <si>
    <t>08.119</t>
  </si>
  <si>
    <t>08.124</t>
  </si>
  <si>
    <t>08.125</t>
  </si>
  <si>
    <t>08.126</t>
  </si>
  <si>
    <t>08.131</t>
  </si>
  <si>
    <t>08.133</t>
  </si>
  <si>
    <t>08.137</t>
  </si>
  <si>
    <t>09.023</t>
  </si>
  <si>
    <t>09.025</t>
  </si>
  <si>
    <t>09.026</t>
  </si>
  <si>
    <t>09.027</t>
  </si>
  <si>
    <t>09.140</t>
  </si>
  <si>
    <t>10.024</t>
  </si>
  <si>
    <t>11.032</t>
  </si>
  <si>
    <t>11.033</t>
  </si>
  <si>
    <t>11.066</t>
  </si>
  <si>
    <t>11.067</t>
  </si>
  <si>
    <t>11.068</t>
  </si>
  <si>
    <t>11.071</t>
  </si>
  <si>
    <t>11.072</t>
  </si>
  <si>
    <t>11.073</t>
  </si>
  <si>
    <t>11.083</t>
  </si>
  <si>
    <t>11.084</t>
  </si>
  <si>
    <t>11.085</t>
  </si>
  <si>
    <t>11.086</t>
  </si>
  <si>
    <t>11.107</t>
  </si>
  <si>
    <t>11.121</t>
  </si>
  <si>
    <t>11.122</t>
  </si>
  <si>
    <t>11.139</t>
  </si>
  <si>
    <t>12.036</t>
  </si>
  <si>
    <t>13.037</t>
  </si>
  <si>
    <t>14.038</t>
  </si>
  <si>
    <t>15.039</t>
  </si>
  <si>
    <t>16.040</t>
  </si>
  <si>
    <t>17.042</t>
  </si>
  <si>
    <t>18.043</t>
  </si>
  <si>
    <t>19.044</t>
  </si>
  <si>
    <t>20.045</t>
  </si>
  <si>
    <t>21.046</t>
  </si>
  <si>
    <t>22.047</t>
  </si>
  <si>
    <t>23.048</t>
  </si>
  <si>
    <t>24.049</t>
  </si>
  <si>
    <t>25.051</t>
  </si>
  <si>
    <t>26.052</t>
  </si>
  <si>
    <t>27.053</t>
  </si>
  <si>
    <t>28.056</t>
  </si>
  <si>
    <t>29.057</t>
  </si>
  <si>
    <t>30.061</t>
  </si>
  <si>
    <t>31.062</t>
  </si>
  <si>
    <t>32.063</t>
  </si>
  <si>
    <t>33.064</t>
  </si>
  <si>
    <t>34.065</t>
  </si>
  <si>
    <t>35.069</t>
  </si>
  <si>
    <t>36.074</t>
  </si>
  <si>
    <t>37.075</t>
  </si>
  <si>
    <t>38.076</t>
  </si>
  <si>
    <t>39.077</t>
  </si>
  <si>
    <t>40.078</t>
  </si>
  <si>
    <t>40.079</t>
  </si>
  <si>
    <t>40.080</t>
  </si>
  <si>
    <t>40.081</t>
  </si>
  <si>
    <t>41.082</t>
  </si>
  <si>
    <t>42.087</t>
  </si>
  <si>
    <t>43.090</t>
  </si>
  <si>
    <t>44.091</t>
  </si>
  <si>
    <t>45.092</t>
  </si>
  <si>
    <t>46.093</t>
  </si>
  <si>
    <t>47.097</t>
  </si>
  <si>
    <t>48.098</t>
  </si>
  <si>
    <t>49.099</t>
  </si>
  <si>
    <t>50.102</t>
  </si>
  <si>
    <t>51.103</t>
  </si>
  <si>
    <t>52.104</t>
  </si>
  <si>
    <t>53.108</t>
  </si>
  <si>
    <t>53.109</t>
  </si>
  <si>
    <t>53.110</t>
  </si>
  <si>
    <t>53.111</t>
  </si>
  <si>
    <t>54.112</t>
  </si>
  <si>
    <t>55.116</t>
  </si>
  <si>
    <t>56.120</t>
  </si>
  <si>
    <t>57.123</t>
  </si>
  <si>
    <t>58.127</t>
  </si>
  <si>
    <t>59.128</t>
  </si>
  <si>
    <t>60.129</t>
  </si>
  <si>
    <t>61.130</t>
  </si>
  <si>
    <t>62.134</t>
  </si>
  <si>
    <t>63.135</t>
  </si>
  <si>
    <t>64.136</t>
  </si>
  <si>
    <t>65.138</t>
  </si>
  <si>
    <t>66.141</t>
  </si>
  <si>
    <t>单击文件夹</t>
  </si>
  <si>
    <t>markdown all inone: print to html</t>
  </si>
  <si>
    <t>pic前面的本地文件夹路径删除</t>
  </si>
  <si>
    <t>&lt;a href="(.*)"&gt;(.*)&lt;/a&gt;</t>
  </si>
  <si>
    <t>&lt;a href="$1.html"&gt;$2&lt;/a&gt;</t>
  </si>
  <si>
    <t>拷贝pic到out文件夹下</t>
  </si>
  <si>
    <t>99.0</t>
  </si>
  <si>
    <t>99.1</t>
  </si>
  <si>
    <t>vscode和插件markdown all in one</t>
  </si>
  <si>
    <t>用vscode打开文件目录</t>
  </si>
  <si>
    <t>单击文件夹, 使用插件命令ctrl(command)+shift+p</t>
  </si>
  <si>
    <t>选择out文件夹，转换所有md文件</t>
  </si>
  <si>
    <t>图片链接前面的本地文件夹路径删除</t>
  </si>
  <si>
    <t>链接缺少.html结尾。全文件夹替换 ctrl(command)+shift+h</t>
  </si>
  <si>
    <t>&lt;a href="([^#].*)"&gt;(.*)&lt;/a&gt;</t>
  </si>
  <si>
    <t>&lt;a href="([^#].*)(#.*)"&gt;(.*)&lt;/a&gt;</t>
  </si>
  <si>
    <t>&lt;a href="$1.html$2"&gt;$3&lt;/a&gt;</t>
  </si>
  <si>
    <t>拷贝图片到out文件夹下</t>
  </si>
  <si>
    <t>&lt;a href="([^#].*[^#].*)"&gt;(.*)&lt;/a&gt;</t>
  </si>
  <si>
    <t>&lt;a href="$1.html$2"&gt;$3&lt;/a</t>
  </si>
  <si>
    <t>图文并茂的网页版知识文档就出现了。</t>
  </si>
  <si>
    <t>&lt;a href="([^#]+[^#]*)"&gt;([^&lt;]*)&lt;/a&gt;</t>
  </si>
  <si>
    <t>&lt;a href="([^#]+)(#.*)"&gt;([^&lt;]*)&lt;/a&gt;</t>
  </si>
  <si>
    <t>&lt;a href="([^#&lt;]+[^#&lt;]*)"&gt;([^&lt;]*)&lt;/a&gt;</t>
  </si>
  <si>
    <t>&lt;a href="([^#&lt;]+)([#].+)"&gt;([^&lt;]*)&lt;/a&gt;</t>
  </si>
  <si>
    <t>把本地markdown文档转换成html文件</t>
  </si>
  <si>
    <t>&lt;a href="([^#&lt;]+)([#][^&lt;]+)"&gt;([^&lt;]*)&lt;/a</t>
  </si>
  <si>
    <t>&lt;a href="$1.html"&gt;$2&lt;/a</t>
  </si>
  <si>
    <t>&lt;a href="([^#&lt;]+[^#&lt;]*)"&gt;([^&lt;]*)&lt;/a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</si>
</sst>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</numFmts>
  <fonts count="26">
    <font>
      <sz val="12"/>
      <color theme="1"/>
      <name val="宋体"/>
      <charset val="134"/>
      <scheme val="minor"/>
    </font>
    <font>
      <sz val="12"/>
      <color rgb="FF24292E"/>
      <name val="宋体"/>
      <charset val="134"/>
      <scheme val="minor"/>
    </font>
    <font>
      <sz val="9.75"/>
      <color rgb="FF000000"/>
      <name val="宋体"/>
      <charset val="134"/>
      <scheme val="minor"/>
    </font>
    <font>
      <sz val="9.8"/>
      <color rgb="FF000000"/>
      <name val="songti sc"/>
      <charset val="134"/>
    </font>
    <font>
      <sz val="12"/>
      <color rgb="FF000000"/>
      <name val="songti sc"/>
      <charset val="134"/>
    </font>
    <font>
      <sz val="12"/>
      <color rgb="FFFF0000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0.5"/>
      <color rgb="FFD4D4D4"/>
      <name val="宋体"/>
      <charset val="134"/>
      <scheme val="minor"/>
    </font>
    <font>
      <b/>
      <sz val="11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0" fontId="10" fillId="4" borderId="0" applyNumberFormat="0" applyBorder="0" applyAlignment="0" applyProtection="0">
      <alignment vertical="center"/>
    </xf>
    <xf numFmtId="0" fontId="14" fillId="30" borderId="0" applyNumberFormat="0" applyBorder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23" fillId="26" borderId="7" applyNumberFormat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10" fillId="24" borderId="0" applyNumberFormat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0" fillId="29" borderId="0" applyNumberFormat="0" applyBorder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22" fillId="12" borderId="7" applyNumberFormat="0" applyAlignment="0" applyProtection="0">
      <alignment vertical="center"/>
    </xf>
    <xf numFmtId="0" fontId="10" fillId="3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4" fillId="20" borderId="0" applyNumberFormat="0" applyBorder="0" applyAlignment="0" applyProtection="0">
      <alignment vertical="center"/>
    </xf>
    <xf numFmtId="0" fontId="19" fillId="0" borderId="5" applyNumberFormat="0" applyFill="0" applyAlignment="0" applyProtection="0">
      <alignment vertical="center"/>
    </xf>
    <xf numFmtId="0" fontId="18" fillId="14" borderId="0" applyNumberFormat="0" applyBorder="0" applyAlignment="0" applyProtection="0">
      <alignment vertical="center"/>
    </xf>
    <xf numFmtId="0" fontId="20" fillId="15" borderId="6" applyNumberFormat="0" applyAlignment="0" applyProtection="0">
      <alignment vertical="center"/>
    </xf>
    <xf numFmtId="0" fontId="16" fillId="12" borderId="4" applyNumberFormat="0" applyAlignment="0" applyProtection="0">
      <alignment vertical="center"/>
    </xf>
    <xf numFmtId="0" fontId="15" fillId="0" borderId="3" applyNumberFormat="0" applyFill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0" fillId="7" borderId="2" applyNumberFormat="0" applyFont="0" applyAlignment="0" applyProtection="0">
      <alignment vertical="center"/>
    </xf>
    <xf numFmtId="0" fontId="14" fillId="19" borderId="0" applyNumberFormat="0" applyBorder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14" fillId="23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8" fillId="0" borderId="1" applyNumberFormat="0" applyFill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24" fillId="0" borderId="8" applyNumberFormat="0" applyFill="0" applyAlignment="0" applyProtection="0">
      <alignment vertical="center"/>
    </xf>
  </cellStyleXfs>
  <cellXfs count="14">
    <xf numFmtId="0" fontId="0" fillId="0" borderId="0" xfId="0">
      <alignment vertical="center"/>
    </xf>
    <xf numFmtId="49" fontId="0" fillId="0" borderId="0" xfId="0" applyNumberFormat="1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4" fillId="0" borderId="0" xfId="0" applyFont="1" applyAlignment="1">
      <alignment vertical="center" wrapText="1"/>
    </xf>
    <xf numFmtId="0" fontId="0" fillId="2" borderId="0" xfId="0" applyFill="1">
      <alignment vertical="center"/>
    </xf>
    <xf numFmtId="0" fontId="2" fillId="2" borderId="0" xfId="0" applyFont="1" applyFill="1">
      <alignment vertical="center"/>
    </xf>
    <xf numFmtId="0" fontId="0" fillId="3" borderId="0" xfId="0" applyFill="1">
      <alignment vertical="center"/>
    </xf>
    <xf numFmtId="0" fontId="5" fillId="0" borderId="0" xfId="0" applyFont="1">
      <alignment vertical="center"/>
    </xf>
    <xf numFmtId="0" fontId="0" fillId="0" borderId="0" xfId="0" applyAlignment="1">
      <alignment horizontal="left" vertical="top" wrapText="1"/>
    </xf>
    <xf numFmtId="0" fontId="6" fillId="0" borderId="0" xfId="41" applyFont="1">
      <alignment vertical="center"/>
    </xf>
    <xf numFmtId="0" fontId="0" fillId="0" borderId="0" xfId="0" applyAlignment="1">
      <alignment vertical="top" wrapText="1"/>
    </xf>
    <xf numFmtId="0" fontId="7" fillId="0" borderId="0" xfId="0" applyFont="1">
      <alignment vertical="center"/>
    </xf>
    <xf numFmtId="0" fontId="0" fillId="0" borderId="0" xfId="0" quotePrefix="1">
      <alignment vertical="center"/>
    </xf>
  </cellXfs>
  <cellStyles count="49">
    <cellStyle name="常规" xfId="0" builtinId="0"/>
    <cellStyle name="60% - 强调文字颜色 6" xfId="1" builtinId="52"/>
    <cellStyle name="20% - 强调文字颜色 4" xfId="2" builtinId="42"/>
    <cellStyle name="强调文字颜色 4" xfId="3" builtinId="41"/>
    <cellStyle name="输入" xfId="4" builtinId="20"/>
    <cellStyle name="40% - 强调文字颜色 3" xfId="5" builtinId="39"/>
    <cellStyle name="20% - 强调文字颜色 3" xfId="6" builtinId="38"/>
    <cellStyle name="货币" xfId="7" builtinId="4"/>
    <cellStyle name="强调文字颜色 3" xfId="8" builtinId="37"/>
    <cellStyle name="百分比" xfId="9" builtinId="5"/>
    <cellStyle name="60% - 强调文字颜色 2" xfId="10" builtinId="36"/>
    <cellStyle name="60% - 强调文字颜色 5" xfId="11" builtinId="48"/>
    <cellStyle name="强调文字颜色 2" xfId="12" builtinId="33"/>
    <cellStyle name="60% - 强调文字颜色 1" xfId="13" builtinId="32"/>
    <cellStyle name="60% - 强调文字颜色 4" xfId="14" builtinId="44"/>
    <cellStyle name="计算" xfId="15" builtinId="22"/>
    <cellStyle name="强调文字颜色 1" xfId="16" builtinId="29"/>
    <cellStyle name="适中" xfId="17" builtinId="28"/>
    <cellStyle name="20% - 强调文字颜色 5" xfId="18" builtinId="46"/>
    <cellStyle name="好" xfId="19" builtinId="26"/>
    <cellStyle name="20% - 强调文字颜色 1" xfId="20" builtinId="30"/>
    <cellStyle name="汇总" xfId="21" builtinId="25"/>
    <cellStyle name="差" xfId="22" builtinId="27"/>
    <cellStyle name="检查单元格" xfId="23" builtinId="23"/>
    <cellStyle name="输出" xfId="24" builtinId="21"/>
    <cellStyle name="标题 1" xfId="25" builtinId="16"/>
    <cellStyle name="解释性文本" xfId="26" builtinId="53"/>
    <cellStyle name="20% - 强调文字颜色 2" xfId="27" builtinId="34"/>
    <cellStyle name="标题 4" xfId="28" builtinId="19"/>
    <cellStyle name="货币[0]" xfId="29" builtinId="7"/>
    <cellStyle name="40% - 强调文字颜色 4" xfId="30" builtinId="43"/>
    <cellStyle name="千位分隔" xfId="31" builtinId="3"/>
    <cellStyle name="已访问的超链接" xfId="32" builtinId="9"/>
    <cellStyle name="标题" xfId="33" builtinId="15"/>
    <cellStyle name="40% - 强调文字颜色 2" xfId="34" builtinId="35"/>
    <cellStyle name="警告文本" xfId="35" builtinId="11"/>
    <cellStyle name="60% - 强调文字颜色 3" xfId="36" builtinId="40"/>
    <cellStyle name="注释" xfId="37" builtinId="10"/>
    <cellStyle name="20% - 强调文字颜色 6" xfId="38" builtinId="50"/>
    <cellStyle name="强调文字颜色 5" xfId="39" builtinId="45"/>
    <cellStyle name="40% - 强调文字颜色 6" xfId="40" builtinId="51"/>
    <cellStyle name="超链接" xfId="41" builtinId="8"/>
    <cellStyle name="千位分隔[0]" xfId="42" builtinId="6"/>
    <cellStyle name="标题 2" xfId="43" builtinId="17"/>
    <cellStyle name="40% - 强调文字颜色 5" xfId="44" builtinId="47"/>
    <cellStyle name="标题 3" xfId="45" builtinId="18"/>
    <cellStyle name="强调文字颜色 6" xfId="46" builtinId="49"/>
    <cellStyle name="40% - 强调文字颜色 1" xfId="47" builtinId="31"/>
    <cellStyle name="链接单元格" xfId="48" builtinId="2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64.png"/><Relationship Id="rId98" Type="http://schemas.openxmlformats.org/officeDocument/2006/relationships/image" Target="../media/image163.png"/><Relationship Id="rId97" Type="http://schemas.openxmlformats.org/officeDocument/2006/relationships/image" Target="../media/image162.png"/><Relationship Id="rId96" Type="http://schemas.openxmlformats.org/officeDocument/2006/relationships/image" Target="../media/image161.png"/><Relationship Id="rId95" Type="http://schemas.openxmlformats.org/officeDocument/2006/relationships/image" Target="../media/image160.png"/><Relationship Id="rId94" Type="http://schemas.openxmlformats.org/officeDocument/2006/relationships/image" Target="../media/image159.png"/><Relationship Id="rId93" Type="http://schemas.openxmlformats.org/officeDocument/2006/relationships/image" Target="../media/image158.png"/><Relationship Id="rId92" Type="http://schemas.openxmlformats.org/officeDocument/2006/relationships/image" Target="../media/image157.png"/><Relationship Id="rId91" Type="http://schemas.openxmlformats.org/officeDocument/2006/relationships/image" Target="../media/image156.png"/><Relationship Id="rId90" Type="http://schemas.openxmlformats.org/officeDocument/2006/relationships/image" Target="../media/image155.png"/><Relationship Id="rId9" Type="http://schemas.openxmlformats.org/officeDocument/2006/relationships/image" Target="../media/image76.png"/><Relationship Id="rId89" Type="http://schemas.openxmlformats.org/officeDocument/2006/relationships/image" Target="../media/image154.png"/><Relationship Id="rId88" Type="http://schemas.openxmlformats.org/officeDocument/2006/relationships/image" Target="../media/image153.png"/><Relationship Id="rId87" Type="http://schemas.openxmlformats.org/officeDocument/2006/relationships/image" Target="../media/image152.png"/><Relationship Id="rId86" Type="http://schemas.openxmlformats.org/officeDocument/2006/relationships/image" Target="../media/image151.png"/><Relationship Id="rId85" Type="http://schemas.openxmlformats.org/officeDocument/2006/relationships/image" Target="../media/image150.png"/><Relationship Id="rId84" Type="http://schemas.openxmlformats.org/officeDocument/2006/relationships/image" Target="../media/image149.png"/><Relationship Id="rId83" Type="http://schemas.openxmlformats.org/officeDocument/2006/relationships/image" Target="../media/image148.png"/><Relationship Id="rId82" Type="http://schemas.openxmlformats.org/officeDocument/2006/relationships/image" Target="../media/image147.png"/><Relationship Id="rId81" Type="http://schemas.openxmlformats.org/officeDocument/2006/relationships/image" Target="../media/image146.png"/><Relationship Id="rId80" Type="http://schemas.openxmlformats.org/officeDocument/2006/relationships/image" Target="../media/image145.png"/><Relationship Id="rId8" Type="http://schemas.openxmlformats.org/officeDocument/2006/relationships/image" Target="../media/image75.png"/><Relationship Id="rId79" Type="http://schemas.openxmlformats.org/officeDocument/2006/relationships/image" Target="../media/image144.png"/><Relationship Id="rId78" Type="http://schemas.openxmlformats.org/officeDocument/2006/relationships/image" Target="../media/image143.png"/><Relationship Id="rId77" Type="http://schemas.openxmlformats.org/officeDocument/2006/relationships/image" Target="../media/image142.png"/><Relationship Id="rId76" Type="http://schemas.openxmlformats.org/officeDocument/2006/relationships/image" Target="../media/image141.png"/><Relationship Id="rId75" Type="http://schemas.openxmlformats.org/officeDocument/2006/relationships/image" Target="../media/image72.png"/><Relationship Id="rId74" Type="http://schemas.openxmlformats.org/officeDocument/2006/relationships/image" Target="../media/image140.png"/><Relationship Id="rId73" Type="http://schemas.openxmlformats.org/officeDocument/2006/relationships/image" Target="../media/image139.png"/><Relationship Id="rId72" Type="http://schemas.openxmlformats.org/officeDocument/2006/relationships/image" Target="../media/image138.png"/><Relationship Id="rId71" Type="http://schemas.openxmlformats.org/officeDocument/2006/relationships/image" Target="../media/image137.png"/><Relationship Id="rId70" Type="http://schemas.openxmlformats.org/officeDocument/2006/relationships/image" Target="../media/image136.png"/><Relationship Id="rId7" Type="http://schemas.openxmlformats.org/officeDocument/2006/relationships/image" Target="../media/image67.png"/><Relationship Id="rId69" Type="http://schemas.openxmlformats.org/officeDocument/2006/relationships/image" Target="../media/image135.png"/><Relationship Id="rId68" Type="http://schemas.openxmlformats.org/officeDocument/2006/relationships/image" Target="../media/image134.png"/><Relationship Id="rId67" Type="http://schemas.openxmlformats.org/officeDocument/2006/relationships/image" Target="../media/image133.png"/><Relationship Id="rId66" Type="http://schemas.openxmlformats.org/officeDocument/2006/relationships/image" Target="../media/image132.png"/><Relationship Id="rId65" Type="http://schemas.openxmlformats.org/officeDocument/2006/relationships/image" Target="../media/image131.png"/><Relationship Id="rId64" Type="http://schemas.openxmlformats.org/officeDocument/2006/relationships/image" Target="../media/image130.png"/><Relationship Id="rId63" Type="http://schemas.openxmlformats.org/officeDocument/2006/relationships/image" Target="../media/image129.png"/><Relationship Id="rId62" Type="http://schemas.openxmlformats.org/officeDocument/2006/relationships/image" Target="../media/image128.png"/><Relationship Id="rId61" Type="http://schemas.openxmlformats.org/officeDocument/2006/relationships/image" Target="../media/image127.png"/><Relationship Id="rId60" Type="http://schemas.openxmlformats.org/officeDocument/2006/relationships/image" Target="../media/image126.png"/><Relationship Id="rId6" Type="http://schemas.openxmlformats.org/officeDocument/2006/relationships/image" Target="../media/image65.png"/><Relationship Id="rId59" Type="http://schemas.openxmlformats.org/officeDocument/2006/relationships/image" Target="../media/image125.png"/><Relationship Id="rId58" Type="http://schemas.openxmlformats.org/officeDocument/2006/relationships/image" Target="../media/image124.png"/><Relationship Id="rId57" Type="http://schemas.openxmlformats.org/officeDocument/2006/relationships/image" Target="../media/image123.png"/><Relationship Id="rId56" Type="http://schemas.openxmlformats.org/officeDocument/2006/relationships/image" Target="../media/image122.png"/><Relationship Id="rId55" Type="http://schemas.openxmlformats.org/officeDocument/2006/relationships/image" Target="../media/image121.png"/><Relationship Id="rId54" Type="http://schemas.openxmlformats.org/officeDocument/2006/relationships/image" Target="../media/image120.png"/><Relationship Id="rId53" Type="http://schemas.openxmlformats.org/officeDocument/2006/relationships/image" Target="../media/image119.png"/><Relationship Id="rId52" Type="http://schemas.openxmlformats.org/officeDocument/2006/relationships/image" Target="../media/image118.png"/><Relationship Id="rId51" Type="http://schemas.openxmlformats.org/officeDocument/2006/relationships/image" Target="../media/image117.png"/><Relationship Id="rId50" Type="http://schemas.openxmlformats.org/officeDocument/2006/relationships/image" Target="../media/image116.png"/><Relationship Id="rId5" Type="http://schemas.openxmlformats.org/officeDocument/2006/relationships/image" Target="../media/image64.png"/><Relationship Id="rId49" Type="http://schemas.openxmlformats.org/officeDocument/2006/relationships/image" Target="../media/image115.png"/><Relationship Id="rId48" Type="http://schemas.openxmlformats.org/officeDocument/2006/relationships/image" Target="../media/image114.png"/><Relationship Id="rId47" Type="http://schemas.openxmlformats.org/officeDocument/2006/relationships/image" Target="../media/image113.png"/><Relationship Id="rId46" Type="http://schemas.openxmlformats.org/officeDocument/2006/relationships/image" Target="../media/image112.png"/><Relationship Id="rId45" Type="http://schemas.openxmlformats.org/officeDocument/2006/relationships/image" Target="../media/image111.png"/><Relationship Id="rId44" Type="http://schemas.openxmlformats.org/officeDocument/2006/relationships/image" Target="../media/image110.png"/><Relationship Id="rId43" Type="http://schemas.openxmlformats.org/officeDocument/2006/relationships/image" Target="../media/image109.png"/><Relationship Id="rId42" Type="http://schemas.openxmlformats.org/officeDocument/2006/relationships/image" Target="../media/image108.png"/><Relationship Id="rId41" Type="http://schemas.openxmlformats.org/officeDocument/2006/relationships/image" Target="../media/image107.png"/><Relationship Id="rId40" Type="http://schemas.openxmlformats.org/officeDocument/2006/relationships/image" Target="../media/image106.png"/><Relationship Id="rId4" Type="http://schemas.openxmlformats.org/officeDocument/2006/relationships/image" Target="../media/image63.png"/><Relationship Id="rId39" Type="http://schemas.openxmlformats.org/officeDocument/2006/relationships/image" Target="../media/image105.png"/><Relationship Id="rId38" Type="http://schemas.openxmlformats.org/officeDocument/2006/relationships/image" Target="../media/image104.png"/><Relationship Id="rId37" Type="http://schemas.openxmlformats.org/officeDocument/2006/relationships/image" Target="../media/image103.png"/><Relationship Id="rId36" Type="http://schemas.openxmlformats.org/officeDocument/2006/relationships/image" Target="../media/image102.png"/><Relationship Id="rId35" Type="http://schemas.openxmlformats.org/officeDocument/2006/relationships/image" Target="../media/image101.png"/><Relationship Id="rId34" Type="http://schemas.openxmlformats.org/officeDocument/2006/relationships/image" Target="../media/image100.png"/><Relationship Id="rId338" Type="http://schemas.openxmlformats.org/officeDocument/2006/relationships/image" Target="../media/image403.png"/><Relationship Id="rId337" Type="http://schemas.openxmlformats.org/officeDocument/2006/relationships/image" Target="../media/image402.png"/><Relationship Id="rId336" Type="http://schemas.openxmlformats.org/officeDocument/2006/relationships/image" Target="../media/image401.png"/><Relationship Id="rId335" Type="http://schemas.openxmlformats.org/officeDocument/2006/relationships/image" Target="../media/image400.png"/><Relationship Id="rId334" Type="http://schemas.openxmlformats.org/officeDocument/2006/relationships/image" Target="../media/image399.png"/><Relationship Id="rId333" Type="http://schemas.openxmlformats.org/officeDocument/2006/relationships/image" Target="../media/image398.png"/><Relationship Id="rId332" Type="http://schemas.openxmlformats.org/officeDocument/2006/relationships/image" Target="../media/image397.png"/><Relationship Id="rId331" Type="http://schemas.openxmlformats.org/officeDocument/2006/relationships/image" Target="../media/image396.png"/><Relationship Id="rId330" Type="http://schemas.openxmlformats.org/officeDocument/2006/relationships/image" Target="../media/image395.png"/><Relationship Id="rId33" Type="http://schemas.openxmlformats.org/officeDocument/2006/relationships/image" Target="../media/image99.png"/><Relationship Id="rId329" Type="http://schemas.openxmlformats.org/officeDocument/2006/relationships/image" Target="../media/image394.png"/><Relationship Id="rId328" Type="http://schemas.openxmlformats.org/officeDocument/2006/relationships/image" Target="../media/image393.png"/><Relationship Id="rId327" Type="http://schemas.openxmlformats.org/officeDocument/2006/relationships/image" Target="../media/image392.png"/><Relationship Id="rId326" Type="http://schemas.openxmlformats.org/officeDocument/2006/relationships/image" Target="../media/image391.png"/><Relationship Id="rId325" Type="http://schemas.openxmlformats.org/officeDocument/2006/relationships/image" Target="../media/image390.png"/><Relationship Id="rId324" Type="http://schemas.openxmlformats.org/officeDocument/2006/relationships/image" Target="../media/image389.png"/><Relationship Id="rId323" Type="http://schemas.openxmlformats.org/officeDocument/2006/relationships/image" Target="../media/image388.png"/><Relationship Id="rId322" Type="http://schemas.openxmlformats.org/officeDocument/2006/relationships/image" Target="../media/image387.png"/><Relationship Id="rId321" Type="http://schemas.openxmlformats.org/officeDocument/2006/relationships/image" Target="../media/image386.png"/><Relationship Id="rId320" Type="http://schemas.openxmlformats.org/officeDocument/2006/relationships/image" Target="../media/image385.png"/><Relationship Id="rId32" Type="http://schemas.openxmlformats.org/officeDocument/2006/relationships/image" Target="../media/image98.png"/><Relationship Id="rId319" Type="http://schemas.openxmlformats.org/officeDocument/2006/relationships/image" Target="../media/image384.png"/><Relationship Id="rId318" Type="http://schemas.openxmlformats.org/officeDocument/2006/relationships/image" Target="../media/image383.png"/><Relationship Id="rId317" Type="http://schemas.openxmlformats.org/officeDocument/2006/relationships/image" Target="../media/image382.png"/><Relationship Id="rId316" Type="http://schemas.openxmlformats.org/officeDocument/2006/relationships/image" Target="../media/image381.png"/><Relationship Id="rId315" Type="http://schemas.openxmlformats.org/officeDocument/2006/relationships/image" Target="../media/image380.png"/><Relationship Id="rId314" Type="http://schemas.openxmlformats.org/officeDocument/2006/relationships/image" Target="../media/image379.png"/><Relationship Id="rId313" Type="http://schemas.openxmlformats.org/officeDocument/2006/relationships/image" Target="../media/image378.png"/><Relationship Id="rId312" Type="http://schemas.openxmlformats.org/officeDocument/2006/relationships/image" Target="../media/image377.png"/><Relationship Id="rId311" Type="http://schemas.openxmlformats.org/officeDocument/2006/relationships/image" Target="../media/image376.png"/><Relationship Id="rId310" Type="http://schemas.openxmlformats.org/officeDocument/2006/relationships/image" Target="../media/image375.png"/><Relationship Id="rId31" Type="http://schemas.openxmlformats.org/officeDocument/2006/relationships/image" Target="../media/image97.png"/><Relationship Id="rId309" Type="http://schemas.openxmlformats.org/officeDocument/2006/relationships/image" Target="../media/image374.png"/><Relationship Id="rId308" Type="http://schemas.openxmlformats.org/officeDocument/2006/relationships/image" Target="../media/image373.png"/><Relationship Id="rId307" Type="http://schemas.openxmlformats.org/officeDocument/2006/relationships/image" Target="../media/image372.png"/><Relationship Id="rId306" Type="http://schemas.openxmlformats.org/officeDocument/2006/relationships/image" Target="../media/image371.png"/><Relationship Id="rId305" Type="http://schemas.openxmlformats.org/officeDocument/2006/relationships/image" Target="../media/image370.png"/><Relationship Id="rId304" Type="http://schemas.openxmlformats.org/officeDocument/2006/relationships/image" Target="../media/image369.png"/><Relationship Id="rId303" Type="http://schemas.openxmlformats.org/officeDocument/2006/relationships/image" Target="../media/image368.png"/><Relationship Id="rId302" Type="http://schemas.openxmlformats.org/officeDocument/2006/relationships/image" Target="../media/image367.png"/><Relationship Id="rId301" Type="http://schemas.openxmlformats.org/officeDocument/2006/relationships/image" Target="../media/image366.png"/><Relationship Id="rId300" Type="http://schemas.openxmlformats.org/officeDocument/2006/relationships/image" Target="../media/image365.png"/><Relationship Id="rId30" Type="http://schemas.openxmlformats.org/officeDocument/2006/relationships/image" Target="../media/image96.png"/><Relationship Id="rId3" Type="http://schemas.openxmlformats.org/officeDocument/2006/relationships/image" Target="../media/image62.png"/><Relationship Id="rId299" Type="http://schemas.openxmlformats.org/officeDocument/2006/relationships/image" Target="../media/image364.png"/><Relationship Id="rId298" Type="http://schemas.openxmlformats.org/officeDocument/2006/relationships/image" Target="../media/image363.png"/><Relationship Id="rId297" Type="http://schemas.openxmlformats.org/officeDocument/2006/relationships/image" Target="../media/image362.png"/><Relationship Id="rId296" Type="http://schemas.openxmlformats.org/officeDocument/2006/relationships/image" Target="../media/image361.png"/><Relationship Id="rId295" Type="http://schemas.openxmlformats.org/officeDocument/2006/relationships/image" Target="../media/image360.png"/><Relationship Id="rId294" Type="http://schemas.openxmlformats.org/officeDocument/2006/relationships/image" Target="../media/image359.png"/><Relationship Id="rId293" Type="http://schemas.openxmlformats.org/officeDocument/2006/relationships/image" Target="../media/image358.png"/><Relationship Id="rId292" Type="http://schemas.openxmlformats.org/officeDocument/2006/relationships/image" Target="../media/image357.png"/><Relationship Id="rId291" Type="http://schemas.openxmlformats.org/officeDocument/2006/relationships/image" Target="../media/image356.png"/><Relationship Id="rId290" Type="http://schemas.openxmlformats.org/officeDocument/2006/relationships/image" Target="../media/image355.png"/><Relationship Id="rId29" Type="http://schemas.openxmlformats.org/officeDocument/2006/relationships/image" Target="../media/image95.png"/><Relationship Id="rId289" Type="http://schemas.openxmlformats.org/officeDocument/2006/relationships/image" Target="../media/image354.png"/><Relationship Id="rId288" Type="http://schemas.openxmlformats.org/officeDocument/2006/relationships/image" Target="../media/image353.png"/><Relationship Id="rId287" Type="http://schemas.openxmlformats.org/officeDocument/2006/relationships/image" Target="../media/image352.png"/><Relationship Id="rId286" Type="http://schemas.openxmlformats.org/officeDocument/2006/relationships/image" Target="../media/image351.png"/><Relationship Id="rId285" Type="http://schemas.openxmlformats.org/officeDocument/2006/relationships/image" Target="../media/image350.png"/><Relationship Id="rId284" Type="http://schemas.openxmlformats.org/officeDocument/2006/relationships/image" Target="../media/image349.png"/><Relationship Id="rId283" Type="http://schemas.openxmlformats.org/officeDocument/2006/relationships/image" Target="../media/image348.png"/><Relationship Id="rId282" Type="http://schemas.openxmlformats.org/officeDocument/2006/relationships/image" Target="../media/image347.png"/><Relationship Id="rId281" Type="http://schemas.openxmlformats.org/officeDocument/2006/relationships/image" Target="../media/image346.png"/><Relationship Id="rId280" Type="http://schemas.openxmlformats.org/officeDocument/2006/relationships/image" Target="../media/image345.png"/><Relationship Id="rId28" Type="http://schemas.openxmlformats.org/officeDocument/2006/relationships/image" Target="../media/image94.png"/><Relationship Id="rId279" Type="http://schemas.openxmlformats.org/officeDocument/2006/relationships/image" Target="../media/image344.png"/><Relationship Id="rId278" Type="http://schemas.openxmlformats.org/officeDocument/2006/relationships/image" Target="../media/image343.png"/><Relationship Id="rId277" Type="http://schemas.openxmlformats.org/officeDocument/2006/relationships/image" Target="../media/image342.png"/><Relationship Id="rId276" Type="http://schemas.openxmlformats.org/officeDocument/2006/relationships/image" Target="../media/image341.png"/><Relationship Id="rId275" Type="http://schemas.openxmlformats.org/officeDocument/2006/relationships/image" Target="../media/image340.png"/><Relationship Id="rId274" Type="http://schemas.openxmlformats.org/officeDocument/2006/relationships/image" Target="../media/image339.png"/><Relationship Id="rId273" Type="http://schemas.openxmlformats.org/officeDocument/2006/relationships/image" Target="../media/image338.png"/><Relationship Id="rId272" Type="http://schemas.openxmlformats.org/officeDocument/2006/relationships/image" Target="../media/image337.png"/><Relationship Id="rId271" Type="http://schemas.openxmlformats.org/officeDocument/2006/relationships/image" Target="../media/image336.png"/><Relationship Id="rId270" Type="http://schemas.openxmlformats.org/officeDocument/2006/relationships/image" Target="../media/image335.png"/><Relationship Id="rId27" Type="http://schemas.openxmlformats.org/officeDocument/2006/relationships/image" Target="../media/image93.png"/><Relationship Id="rId269" Type="http://schemas.openxmlformats.org/officeDocument/2006/relationships/image" Target="../media/image334.png"/><Relationship Id="rId268" Type="http://schemas.openxmlformats.org/officeDocument/2006/relationships/image" Target="../media/image333.png"/><Relationship Id="rId267" Type="http://schemas.openxmlformats.org/officeDocument/2006/relationships/image" Target="../media/image332.png"/><Relationship Id="rId266" Type="http://schemas.openxmlformats.org/officeDocument/2006/relationships/image" Target="../media/image331.png"/><Relationship Id="rId265" Type="http://schemas.openxmlformats.org/officeDocument/2006/relationships/image" Target="../media/image330.png"/><Relationship Id="rId264" Type="http://schemas.openxmlformats.org/officeDocument/2006/relationships/image" Target="../media/image329.png"/><Relationship Id="rId263" Type="http://schemas.openxmlformats.org/officeDocument/2006/relationships/image" Target="../media/image328.png"/><Relationship Id="rId262" Type="http://schemas.openxmlformats.org/officeDocument/2006/relationships/image" Target="../media/image327.png"/><Relationship Id="rId261" Type="http://schemas.openxmlformats.org/officeDocument/2006/relationships/image" Target="../media/image326.png"/><Relationship Id="rId260" Type="http://schemas.openxmlformats.org/officeDocument/2006/relationships/image" Target="../media/image325.png"/><Relationship Id="rId26" Type="http://schemas.openxmlformats.org/officeDocument/2006/relationships/image" Target="../media/image92.png"/><Relationship Id="rId259" Type="http://schemas.openxmlformats.org/officeDocument/2006/relationships/image" Target="../media/image324.png"/><Relationship Id="rId258" Type="http://schemas.openxmlformats.org/officeDocument/2006/relationships/image" Target="../media/image323.png"/><Relationship Id="rId257" Type="http://schemas.openxmlformats.org/officeDocument/2006/relationships/image" Target="../media/image322.png"/><Relationship Id="rId256" Type="http://schemas.openxmlformats.org/officeDocument/2006/relationships/image" Target="../media/image321.png"/><Relationship Id="rId255" Type="http://schemas.openxmlformats.org/officeDocument/2006/relationships/image" Target="../media/image320.png"/><Relationship Id="rId254" Type="http://schemas.openxmlformats.org/officeDocument/2006/relationships/image" Target="../media/image319.png"/><Relationship Id="rId253" Type="http://schemas.openxmlformats.org/officeDocument/2006/relationships/image" Target="../media/image318.png"/><Relationship Id="rId252" Type="http://schemas.openxmlformats.org/officeDocument/2006/relationships/image" Target="../media/image317.png"/><Relationship Id="rId251" Type="http://schemas.openxmlformats.org/officeDocument/2006/relationships/image" Target="../media/image316.png"/><Relationship Id="rId250" Type="http://schemas.openxmlformats.org/officeDocument/2006/relationships/image" Target="../media/image315.png"/><Relationship Id="rId25" Type="http://schemas.openxmlformats.org/officeDocument/2006/relationships/image" Target="../media/image91.png"/><Relationship Id="rId249" Type="http://schemas.openxmlformats.org/officeDocument/2006/relationships/image" Target="../media/image314.png"/><Relationship Id="rId248" Type="http://schemas.openxmlformats.org/officeDocument/2006/relationships/image" Target="../media/image313.png"/><Relationship Id="rId247" Type="http://schemas.openxmlformats.org/officeDocument/2006/relationships/image" Target="../media/image312.png"/><Relationship Id="rId246" Type="http://schemas.openxmlformats.org/officeDocument/2006/relationships/image" Target="../media/image311.png"/><Relationship Id="rId245" Type="http://schemas.openxmlformats.org/officeDocument/2006/relationships/image" Target="../media/image310.png"/><Relationship Id="rId244" Type="http://schemas.openxmlformats.org/officeDocument/2006/relationships/image" Target="../media/image309.png"/><Relationship Id="rId243" Type="http://schemas.openxmlformats.org/officeDocument/2006/relationships/image" Target="../media/image308.png"/><Relationship Id="rId242" Type="http://schemas.openxmlformats.org/officeDocument/2006/relationships/image" Target="../media/image307.png"/><Relationship Id="rId241" Type="http://schemas.openxmlformats.org/officeDocument/2006/relationships/image" Target="../media/image306.png"/><Relationship Id="rId240" Type="http://schemas.openxmlformats.org/officeDocument/2006/relationships/image" Target="../media/image305.png"/><Relationship Id="rId24" Type="http://schemas.openxmlformats.org/officeDocument/2006/relationships/image" Target="../media/image90.png"/><Relationship Id="rId239" Type="http://schemas.openxmlformats.org/officeDocument/2006/relationships/image" Target="../media/image304.png"/><Relationship Id="rId238" Type="http://schemas.openxmlformats.org/officeDocument/2006/relationships/image" Target="../media/image303.png"/><Relationship Id="rId237" Type="http://schemas.openxmlformats.org/officeDocument/2006/relationships/image" Target="../media/image302.png"/><Relationship Id="rId236" Type="http://schemas.openxmlformats.org/officeDocument/2006/relationships/image" Target="../media/image301.png"/><Relationship Id="rId235" Type="http://schemas.openxmlformats.org/officeDocument/2006/relationships/image" Target="../media/image300.png"/><Relationship Id="rId234" Type="http://schemas.openxmlformats.org/officeDocument/2006/relationships/image" Target="../media/image299.png"/><Relationship Id="rId233" Type="http://schemas.openxmlformats.org/officeDocument/2006/relationships/image" Target="../media/image298.png"/><Relationship Id="rId232" Type="http://schemas.openxmlformats.org/officeDocument/2006/relationships/image" Target="../media/image297.png"/><Relationship Id="rId231" Type="http://schemas.openxmlformats.org/officeDocument/2006/relationships/image" Target="../media/image296.png"/><Relationship Id="rId230" Type="http://schemas.openxmlformats.org/officeDocument/2006/relationships/image" Target="../media/image295.png"/><Relationship Id="rId23" Type="http://schemas.openxmlformats.org/officeDocument/2006/relationships/image" Target="../media/image89.png"/><Relationship Id="rId229" Type="http://schemas.openxmlformats.org/officeDocument/2006/relationships/image" Target="../media/image294.png"/><Relationship Id="rId228" Type="http://schemas.openxmlformats.org/officeDocument/2006/relationships/image" Target="../media/image293.png"/><Relationship Id="rId227" Type="http://schemas.openxmlformats.org/officeDocument/2006/relationships/image" Target="../media/image292.png"/><Relationship Id="rId226" Type="http://schemas.openxmlformats.org/officeDocument/2006/relationships/image" Target="../media/image291.png"/><Relationship Id="rId225" Type="http://schemas.openxmlformats.org/officeDocument/2006/relationships/image" Target="../media/image290.png"/><Relationship Id="rId224" Type="http://schemas.openxmlformats.org/officeDocument/2006/relationships/image" Target="../media/image289.png"/><Relationship Id="rId223" Type="http://schemas.openxmlformats.org/officeDocument/2006/relationships/image" Target="../media/image288.png"/><Relationship Id="rId222" Type="http://schemas.openxmlformats.org/officeDocument/2006/relationships/image" Target="../media/image287.png"/><Relationship Id="rId221" Type="http://schemas.openxmlformats.org/officeDocument/2006/relationships/image" Target="../media/image286.png"/><Relationship Id="rId220" Type="http://schemas.openxmlformats.org/officeDocument/2006/relationships/image" Target="../media/image285.png"/><Relationship Id="rId22" Type="http://schemas.openxmlformats.org/officeDocument/2006/relationships/image" Target="../media/image88.png"/><Relationship Id="rId219" Type="http://schemas.openxmlformats.org/officeDocument/2006/relationships/image" Target="../media/image284.png"/><Relationship Id="rId218" Type="http://schemas.openxmlformats.org/officeDocument/2006/relationships/image" Target="../media/image283.png"/><Relationship Id="rId217" Type="http://schemas.openxmlformats.org/officeDocument/2006/relationships/image" Target="../media/image282.png"/><Relationship Id="rId216" Type="http://schemas.openxmlformats.org/officeDocument/2006/relationships/image" Target="../media/image281.png"/><Relationship Id="rId215" Type="http://schemas.openxmlformats.org/officeDocument/2006/relationships/image" Target="../media/image280.png"/><Relationship Id="rId214" Type="http://schemas.openxmlformats.org/officeDocument/2006/relationships/image" Target="../media/image279.png"/><Relationship Id="rId213" Type="http://schemas.openxmlformats.org/officeDocument/2006/relationships/image" Target="../media/image278.png"/><Relationship Id="rId212" Type="http://schemas.openxmlformats.org/officeDocument/2006/relationships/image" Target="../media/image277.png"/><Relationship Id="rId211" Type="http://schemas.openxmlformats.org/officeDocument/2006/relationships/image" Target="../media/image276.png"/><Relationship Id="rId210" Type="http://schemas.openxmlformats.org/officeDocument/2006/relationships/image" Target="../media/image275.png"/><Relationship Id="rId21" Type="http://schemas.openxmlformats.org/officeDocument/2006/relationships/image" Target="../media/image87.png"/><Relationship Id="rId209" Type="http://schemas.openxmlformats.org/officeDocument/2006/relationships/image" Target="../media/image274.png"/><Relationship Id="rId208" Type="http://schemas.openxmlformats.org/officeDocument/2006/relationships/image" Target="../media/image273.png"/><Relationship Id="rId207" Type="http://schemas.openxmlformats.org/officeDocument/2006/relationships/image" Target="../media/image272.png"/><Relationship Id="rId206" Type="http://schemas.openxmlformats.org/officeDocument/2006/relationships/image" Target="../media/image271.png"/><Relationship Id="rId205" Type="http://schemas.openxmlformats.org/officeDocument/2006/relationships/image" Target="../media/image270.png"/><Relationship Id="rId204" Type="http://schemas.openxmlformats.org/officeDocument/2006/relationships/image" Target="../media/image269.png"/><Relationship Id="rId203" Type="http://schemas.openxmlformats.org/officeDocument/2006/relationships/image" Target="../media/image268.png"/><Relationship Id="rId202" Type="http://schemas.openxmlformats.org/officeDocument/2006/relationships/image" Target="../media/image267.png"/><Relationship Id="rId201" Type="http://schemas.openxmlformats.org/officeDocument/2006/relationships/image" Target="../media/image266.png"/><Relationship Id="rId200" Type="http://schemas.openxmlformats.org/officeDocument/2006/relationships/image" Target="../media/image265.png"/><Relationship Id="rId20" Type="http://schemas.openxmlformats.org/officeDocument/2006/relationships/image" Target="../media/image86.png"/><Relationship Id="rId2" Type="http://schemas.openxmlformats.org/officeDocument/2006/relationships/image" Target="../media/image61.png"/><Relationship Id="rId199" Type="http://schemas.openxmlformats.org/officeDocument/2006/relationships/image" Target="../media/image264.png"/><Relationship Id="rId198" Type="http://schemas.openxmlformats.org/officeDocument/2006/relationships/image" Target="../media/image263.png"/><Relationship Id="rId197" Type="http://schemas.openxmlformats.org/officeDocument/2006/relationships/image" Target="../media/image262.png"/><Relationship Id="rId196" Type="http://schemas.openxmlformats.org/officeDocument/2006/relationships/image" Target="../media/image261.png"/><Relationship Id="rId195" Type="http://schemas.openxmlformats.org/officeDocument/2006/relationships/image" Target="../media/image260.png"/><Relationship Id="rId194" Type="http://schemas.openxmlformats.org/officeDocument/2006/relationships/image" Target="../media/image259.png"/><Relationship Id="rId193" Type="http://schemas.openxmlformats.org/officeDocument/2006/relationships/image" Target="../media/image258.png"/><Relationship Id="rId192" Type="http://schemas.openxmlformats.org/officeDocument/2006/relationships/image" Target="../media/image257.png"/><Relationship Id="rId191" Type="http://schemas.openxmlformats.org/officeDocument/2006/relationships/image" Target="../media/image256.png"/><Relationship Id="rId190" Type="http://schemas.openxmlformats.org/officeDocument/2006/relationships/image" Target="../media/image255.png"/><Relationship Id="rId19" Type="http://schemas.openxmlformats.org/officeDocument/2006/relationships/image" Target="../media/image85.png"/><Relationship Id="rId189" Type="http://schemas.openxmlformats.org/officeDocument/2006/relationships/image" Target="../media/image254.png"/><Relationship Id="rId188" Type="http://schemas.openxmlformats.org/officeDocument/2006/relationships/image" Target="../media/image253.png"/><Relationship Id="rId187" Type="http://schemas.openxmlformats.org/officeDocument/2006/relationships/image" Target="../media/image252.png"/><Relationship Id="rId186" Type="http://schemas.openxmlformats.org/officeDocument/2006/relationships/image" Target="../media/image251.png"/><Relationship Id="rId185" Type="http://schemas.openxmlformats.org/officeDocument/2006/relationships/image" Target="../media/image250.png"/><Relationship Id="rId184" Type="http://schemas.openxmlformats.org/officeDocument/2006/relationships/image" Target="../media/image249.png"/><Relationship Id="rId183" Type="http://schemas.openxmlformats.org/officeDocument/2006/relationships/image" Target="../media/image248.png"/><Relationship Id="rId182" Type="http://schemas.openxmlformats.org/officeDocument/2006/relationships/image" Target="../media/image247.png"/><Relationship Id="rId181" Type="http://schemas.openxmlformats.org/officeDocument/2006/relationships/image" Target="../media/image246.png"/><Relationship Id="rId180" Type="http://schemas.openxmlformats.org/officeDocument/2006/relationships/image" Target="../media/image245.png"/><Relationship Id="rId18" Type="http://schemas.openxmlformats.org/officeDocument/2006/relationships/image" Target="../media/image84.png"/><Relationship Id="rId179" Type="http://schemas.openxmlformats.org/officeDocument/2006/relationships/image" Target="../media/image244.png"/><Relationship Id="rId178" Type="http://schemas.openxmlformats.org/officeDocument/2006/relationships/image" Target="../media/image243.png"/><Relationship Id="rId177" Type="http://schemas.openxmlformats.org/officeDocument/2006/relationships/image" Target="../media/image242.png"/><Relationship Id="rId176" Type="http://schemas.openxmlformats.org/officeDocument/2006/relationships/image" Target="../media/image241.png"/><Relationship Id="rId175" Type="http://schemas.openxmlformats.org/officeDocument/2006/relationships/image" Target="../media/image240.png"/><Relationship Id="rId174" Type="http://schemas.openxmlformats.org/officeDocument/2006/relationships/image" Target="../media/image239.png"/><Relationship Id="rId173" Type="http://schemas.openxmlformats.org/officeDocument/2006/relationships/image" Target="../media/image238.png"/><Relationship Id="rId172" Type="http://schemas.openxmlformats.org/officeDocument/2006/relationships/image" Target="../media/image237.png"/><Relationship Id="rId171" Type="http://schemas.openxmlformats.org/officeDocument/2006/relationships/image" Target="../media/image236.png"/><Relationship Id="rId170" Type="http://schemas.openxmlformats.org/officeDocument/2006/relationships/image" Target="../media/image235.png"/><Relationship Id="rId17" Type="http://schemas.openxmlformats.org/officeDocument/2006/relationships/image" Target="../media/image83.png"/><Relationship Id="rId169" Type="http://schemas.openxmlformats.org/officeDocument/2006/relationships/image" Target="../media/image234.png"/><Relationship Id="rId168" Type="http://schemas.openxmlformats.org/officeDocument/2006/relationships/image" Target="../media/image233.png"/><Relationship Id="rId167" Type="http://schemas.openxmlformats.org/officeDocument/2006/relationships/image" Target="../media/image232.png"/><Relationship Id="rId166" Type="http://schemas.openxmlformats.org/officeDocument/2006/relationships/image" Target="../media/image231.png"/><Relationship Id="rId165" Type="http://schemas.openxmlformats.org/officeDocument/2006/relationships/image" Target="../media/image230.png"/><Relationship Id="rId164" Type="http://schemas.openxmlformats.org/officeDocument/2006/relationships/image" Target="../media/image229.png"/><Relationship Id="rId163" Type="http://schemas.openxmlformats.org/officeDocument/2006/relationships/image" Target="../media/image228.png"/><Relationship Id="rId162" Type="http://schemas.openxmlformats.org/officeDocument/2006/relationships/image" Target="../media/image227.png"/><Relationship Id="rId161" Type="http://schemas.openxmlformats.org/officeDocument/2006/relationships/image" Target="../media/image226.png"/><Relationship Id="rId160" Type="http://schemas.openxmlformats.org/officeDocument/2006/relationships/image" Target="../media/image225.png"/><Relationship Id="rId16" Type="http://schemas.openxmlformats.org/officeDocument/2006/relationships/image" Target="../media/image71.png"/><Relationship Id="rId159" Type="http://schemas.openxmlformats.org/officeDocument/2006/relationships/image" Target="../media/image224.png"/><Relationship Id="rId158" Type="http://schemas.openxmlformats.org/officeDocument/2006/relationships/image" Target="../media/image223.png"/><Relationship Id="rId157" Type="http://schemas.openxmlformats.org/officeDocument/2006/relationships/image" Target="../media/image222.png"/><Relationship Id="rId156" Type="http://schemas.openxmlformats.org/officeDocument/2006/relationships/image" Target="../media/image221.png"/><Relationship Id="rId155" Type="http://schemas.openxmlformats.org/officeDocument/2006/relationships/image" Target="../media/image220.png"/><Relationship Id="rId154" Type="http://schemas.openxmlformats.org/officeDocument/2006/relationships/image" Target="../media/image219.png"/><Relationship Id="rId153" Type="http://schemas.openxmlformats.org/officeDocument/2006/relationships/image" Target="../media/image218.png"/><Relationship Id="rId152" Type="http://schemas.openxmlformats.org/officeDocument/2006/relationships/image" Target="../media/image217.png"/><Relationship Id="rId151" Type="http://schemas.openxmlformats.org/officeDocument/2006/relationships/image" Target="../media/image216.png"/><Relationship Id="rId150" Type="http://schemas.openxmlformats.org/officeDocument/2006/relationships/image" Target="../media/image215.png"/><Relationship Id="rId15" Type="http://schemas.openxmlformats.org/officeDocument/2006/relationships/image" Target="../media/image82.png"/><Relationship Id="rId149" Type="http://schemas.openxmlformats.org/officeDocument/2006/relationships/image" Target="../media/image214.png"/><Relationship Id="rId148" Type="http://schemas.openxmlformats.org/officeDocument/2006/relationships/image" Target="../media/image213.png"/><Relationship Id="rId147" Type="http://schemas.openxmlformats.org/officeDocument/2006/relationships/image" Target="../media/image212.png"/><Relationship Id="rId146" Type="http://schemas.openxmlformats.org/officeDocument/2006/relationships/image" Target="../media/image211.png"/><Relationship Id="rId145" Type="http://schemas.openxmlformats.org/officeDocument/2006/relationships/image" Target="../media/image210.png"/><Relationship Id="rId144" Type="http://schemas.openxmlformats.org/officeDocument/2006/relationships/image" Target="../media/image209.png"/><Relationship Id="rId143" Type="http://schemas.openxmlformats.org/officeDocument/2006/relationships/image" Target="../media/image208.png"/><Relationship Id="rId142" Type="http://schemas.openxmlformats.org/officeDocument/2006/relationships/image" Target="../media/image207.png"/><Relationship Id="rId141" Type="http://schemas.openxmlformats.org/officeDocument/2006/relationships/image" Target="../media/image206.png"/><Relationship Id="rId140" Type="http://schemas.openxmlformats.org/officeDocument/2006/relationships/image" Target="../media/image205.png"/><Relationship Id="rId14" Type="http://schemas.openxmlformats.org/officeDocument/2006/relationships/image" Target="../media/image81.png"/><Relationship Id="rId139" Type="http://schemas.openxmlformats.org/officeDocument/2006/relationships/image" Target="../media/image204.png"/><Relationship Id="rId138" Type="http://schemas.openxmlformats.org/officeDocument/2006/relationships/image" Target="../media/image203.png"/><Relationship Id="rId137" Type="http://schemas.openxmlformats.org/officeDocument/2006/relationships/image" Target="../media/image202.png"/><Relationship Id="rId136" Type="http://schemas.openxmlformats.org/officeDocument/2006/relationships/image" Target="../media/image201.png"/><Relationship Id="rId135" Type="http://schemas.openxmlformats.org/officeDocument/2006/relationships/image" Target="../media/image200.png"/><Relationship Id="rId134" Type="http://schemas.openxmlformats.org/officeDocument/2006/relationships/image" Target="../media/image199.png"/><Relationship Id="rId133" Type="http://schemas.openxmlformats.org/officeDocument/2006/relationships/image" Target="../media/image198.png"/><Relationship Id="rId132" Type="http://schemas.openxmlformats.org/officeDocument/2006/relationships/image" Target="../media/image197.png"/><Relationship Id="rId131" Type="http://schemas.openxmlformats.org/officeDocument/2006/relationships/image" Target="../media/image196.png"/><Relationship Id="rId130" Type="http://schemas.openxmlformats.org/officeDocument/2006/relationships/image" Target="../media/image195.png"/><Relationship Id="rId13" Type="http://schemas.openxmlformats.org/officeDocument/2006/relationships/image" Target="../media/image80.png"/><Relationship Id="rId129" Type="http://schemas.openxmlformats.org/officeDocument/2006/relationships/image" Target="../media/image194.png"/><Relationship Id="rId128" Type="http://schemas.openxmlformats.org/officeDocument/2006/relationships/image" Target="../media/image193.png"/><Relationship Id="rId127" Type="http://schemas.openxmlformats.org/officeDocument/2006/relationships/image" Target="../media/image192.png"/><Relationship Id="rId126" Type="http://schemas.openxmlformats.org/officeDocument/2006/relationships/image" Target="../media/image191.png"/><Relationship Id="rId125" Type="http://schemas.openxmlformats.org/officeDocument/2006/relationships/image" Target="../media/image190.png"/><Relationship Id="rId124" Type="http://schemas.openxmlformats.org/officeDocument/2006/relationships/image" Target="../media/image189.png"/><Relationship Id="rId123" Type="http://schemas.openxmlformats.org/officeDocument/2006/relationships/image" Target="../media/image188.png"/><Relationship Id="rId122" Type="http://schemas.openxmlformats.org/officeDocument/2006/relationships/image" Target="../media/image187.png"/><Relationship Id="rId121" Type="http://schemas.openxmlformats.org/officeDocument/2006/relationships/image" Target="../media/image186.png"/><Relationship Id="rId120" Type="http://schemas.openxmlformats.org/officeDocument/2006/relationships/image" Target="../media/image185.png"/><Relationship Id="rId12" Type="http://schemas.openxmlformats.org/officeDocument/2006/relationships/image" Target="../media/image79.png"/><Relationship Id="rId119" Type="http://schemas.openxmlformats.org/officeDocument/2006/relationships/image" Target="../media/image184.png"/><Relationship Id="rId118" Type="http://schemas.openxmlformats.org/officeDocument/2006/relationships/image" Target="../media/image183.png"/><Relationship Id="rId117" Type="http://schemas.openxmlformats.org/officeDocument/2006/relationships/image" Target="../media/image182.png"/><Relationship Id="rId116" Type="http://schemas.openxmlformats.org/officeDocument/2006/relationships/image" Target="../media/image181.png"/><Relationship Id="rId115" Type="http://schemas.openxmlformats.org/officeDocument/2006/relationships/image" Target="../media/image180.png"/><Relationship Id="rId114" Type="http://schemas.openxmlformats.org/officeDocument/2006/relationships/image" Target="../media/image179.png"/><Relationship Id="rId113" Type="http://schemas.openxmlformats.org/officeDocument/2006/relationships/image" Target="../media/image178.png"/><Relationship Id="rId112" Type="http://schemas.openxmlformats.org/officeDocument/2006/relationships/image" Target="../media/image177.png"/><Relationship Id="rId111" Type="http://schemas.openxmlformats.org/officeDocument/2006/relationships/image" Target="../media/image176.png"/><Relationship Id="rId110" Type="http://schemas.openxmlformats.org/officeDocument/2006/relationships/image" Target="../media/image175.png"/><Relationship Id="rId11" Type="http://schemas.openxmlformats.org/officeDocument/2006/relationships/image" Target="../media/image78.png"/><Relationship Id="rId109" Type="http://schemas.openxmlformats.org/officeDocument/2006/relationships/image" Target="../media/image174.png"/><Relationship Id="rId108" Type="http://schemas.openxmlformats.org/officeDocument/2006/relationships/image" Target="../media/image173.png"/><Relationship Id="rId107" Type="http://schemas.openxmlformats.org/officeDocument/2006/relationships/image" Target="../media/image172.png"/><Relationship Id="rId106" Type="http://schemas.openxmlformats.org/officeDocument/2006/relationships/image" Target="../media/image171.png"/><Relationship Id="rId105" Type="http://schemas.openxmlformats.org/officeDocument/2006/relationships/image" Target="../media/image170.png"/><Relationship Id="rId104" Type="http://schemas.openxmlformats.org/officeDocument/2006/relationships/image" Target="../media/image169.png"/><Relationship Id="rId103" Type="http://schemas.openxmlformats.org/officeDocument/2006/relationships/image" Target="../media/image168.png"/><Relationship Id="rId102" Type="http://schemas.openxmlformats.org/officeDocument/2006/relationships/image" Target="../media/image167.png"/><Relationship Id="rId101" Type="http://schemas.openxmlformats.org/officeDocument/2006/relationships/image" Target="../media/image166.png"/><Relationship Id="rId100" Type="http://schemas.openxmlformats.org/officeDocument/2006/relationships/image" Target="../media/image165.png"/><Relationship Id="rId10" Type="http://schemas.openxmlformats.org/officeDocument/2006/relationships/image" Target="../media/image77.png"/><Relationship Id="rId1" Type="http://schemas.openxmlformats.org/officeDocument/2006/relationships/image" Target="../media/image60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2.png"/><Relationship Id="rId8" Type="http://schemas.openxmlformats.org/officeDocument/2006/relationships/image" Target="../media/image411.png"/><Relationship Id="rId7" Type="http://schemas.openxmlformats.org/officeDocument/2006/relationships/image" Target="../media/image410.png"/><Relationship Id="rId6" Type="http://schemas.openxmlformats.org/officeDocument/2006/relationships/image" Target="../media/image409.png"/><Relationship Id="rId5" Type="http://schemas.openxmlformats.org/officeDocument/2006/relationships/image" Target="../media/image408.png"/><Relationship Id="rId49" Type="http://schemas.openxmlformats.org/officeDocument/2006/relationships/image" Target="../media/image452.png"/><Relationship Id="rId48" Type="http://schemas.openxmlformats.org/officeDocument/2006/relationships/image" Target="../media/image451.png"/><Relationship Id="rId47" Type="http://schemas.openxmlformats.org/officeDocument/2006/relationships/image" Target="../media/image450.png"/><Relationship Id="rId46" Type="http://schemas.openxmlformats.org/officeDocument/2006/relationships/image" Target="../media/image449.png"/><Relationship Id="rId45" Type="http://schemas.openxmlformats.org/officeDocument/2006/relationships/image" Target="../media/image448.png"/><Relationship Id="rId44" Type="http://schemas.openxmlformats.org/officeDocument/2006/relationships/image" Target="../media/image447.png"/><Relationship Id="rId43" Type="http://schemas.openxmlformats.org/officeDocument/2006/relationships/image" Target="../media/image446.png"/><Relationship Id="rId42" Type="http://schemas.openxmlformats.org/officeDocument/2006/relationships/image" Target="../media/image445.png"/><Relationship Id="rId41" Type="http://schemas.openxmlformats.org/officeDocument/2006/relationships/image" Target="../media/image444.png"/><Relationship Id="rId40" Type="http://schemas.openxmlformats.org/officeDocument/2006/relationships/image" Target="../media/image443.png"/><Relationship Id="rId4" Type="http://schemas.openxmlformats.org/officeDocument/2006/relationships/image" Target="../media/image407.png"/><Relationship Id="rId39" Type="http://schemas.openxmlformats.org/officeDocument/2006/relationships/image" Target="../media/image442.png"/><Relationship Id="rId38" Type="http://schemas.openxmlformats.org/officeDocument/2006/relationships/image" Target="../media/image441.png"/><Relationship Id="rId37" Type="http://schemas.openxmlformats.org/officeDocument/2006/relationships/image" Target="../media/image440.png"/><Relationship Id="rId36" Type="http://schemas.openxmlformats.org/officeDocument/2006/relationships/image" Target="../media/image439.png"/><Relationship Id="rId35" Type="http://schemas.openxmlformats.org/officeDocument/2006/relationships/image" Target="../media/image438.png"/><Relationship Id="rId34" Type="http://schemas.openxmlformats.org/officeDocument/2006/relationships/image" Target="../media/image437.png"/><Relationship Id="rId33" Type="http://schemas.openxmlformats.org/officeDocument/2006/relationships/image" Target="../media/image436.png"/><Relationship Id="rId32" Type="http://schemas.openxmlformats.org/officeDocument/2006/relationships/image" Target="../media/image435.png"/><Relationship Id="rId31" Type="http://schemas.openxmlformats.org/officeDocument/2006/relationships/image" Target="../media/image434.png"/><Relationship Id="rId30" Type="http://schemas.openxmlformats.org/officeDocument/2006/relationships/image" Target="../media/image433.png"/><Relationship Id="rId3" Type="http://schemas.openxmlformats.org/officeDocument/2006/relationships/image" Target="../media/image406.png"/><Relationship Id="rId29" Type="http://schemas.openxmlformats.org/officeDocument/2006/relationships/image" Target="../media/image432.png"/><Relationship Id="rId28" Type="http://schemas.openxmlformats.org/officeDocument/2006/relationships/image" Target="../media/image431.png"/><Relationship Id="rId27" Type="http://schemas.openxmlformats.org/officeDocument/2006/relationships/image" Target="../media/image430.png"/><Relationship Id="rId26" Type="http://schemas.openxmlformats.org/officeDocument/2006/relationships/image" Target="../media/image429.png"/><Relationship Id="rId25" Type="http://schemas.openxmlformats.org/officeDocument/2006/relationships/image" Target="../media/image428.png"/><Relationship Id="rId24" Type="http://schemas.openxmlformats.org/officeDocument/2006/relationships/image" Target="../media/image427.png"/><Relationship Id="rId23" Type="http://schemas.openxmlformats.org/officeDocument/2006/relationships/image" Target="../media/image426.png"/><Relationship Id="rId22" Type="http://schemas.openxmlformats.org/officeDocument/2006/relationships/image" Target="../media/image425.png"/><Relationship Id="rId21" Type="http://schemas.openxmlformats.org/officeDocument/2006/relationships/image" Target="../media/image424.png"/><Relationship Id="rId20" Type="http://schemas.openxmlformats.org/officeDocument/2006/relationships/image" Target="../media/image423.png"/><Relationship Id="rId2" Type="http://schemas.openxmlformats.org/officeDocument/2006/relationships/image" Target="../media/image405.png"/><Relationship Id="rId19" Type="http://schemas.openxmlformats.org/officeDocument/2006/relationships/image" Target="../media/image422.png"/><Relationship Id="rId18" Type="http://schemas.openxmlformats.org/officeDocument/2006/relationships/image" Target="../media/image421.png"/><Relationship Id="rId17" Type="http://schemas.openxmlformats.org/officeDocument/2006/relationships/image" Target="../media/image420.png"/><Relationship Id="rId16" Type="http://schemas.openxmlformats.org/officeDocument/2006/relationships/image" Target="../media/image419.png"/><Relationship Id="rId15" Type="http://schemas.openxmlformats.org/officeDocument/2006/relationships/image" Target="../media/image418.png"/><Relationship Id="rId14" Type="http://schemas.openxmlformats.org/officeDocument/2006/relationships/image" Target="../media/image417.png"/><Relationship Id="rId13" Type="http://schemas.openxmlformats.org/officeDocument/2006/relationships/image" Target="../media/image416.png"/><Relationship Id="rId12" Type="http://schemas.openxmlformats.org/officeDocument/2006/relationships/image" Target="../media/image415.png"/><Relationship Id="rId11" Type="http://schemas.openxmlformats.org/officeDocument/2006/relationships/image" Target="../media/image414.png"/><Relationship Id="rId10" Type="http://schemas.openxmlformats.org/officeDocument/2006/relationships/image" Target="../media/image413.png"/><Relationship Id="rId1" Type="http://schemas.openxmlformats.org/officeDocument/2006/relationships/image" Target="../media/image40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412115</xdr:colOff>
      <xdr:row>18</xdr:row>
      <xdr:rowOff>11430</xdr:rowOff>
    </xdr:from>
    <xdr:to>
      <xdr:col>15</xdr:col>
      <xdr:colOff>13335</xdr:colOff>
      <xdr:row>59</xdr:row>
      <xdr:rowOff>14605</xdr:rowOff>
    </xdr:to>
    <xdr:grpSp>
      <xdr:nvGrpSpPr>
        <xdr:cNvPr id="5" name="组合 4"/>
        <xdr:cNvGrpSpPr/>
      </xdr:nvGrpSpPr>
      <xdr:grpSpPr>
        <a:xfrm>
          <a:off x="1062355" y="4034790"/>
          <a:ext cx="8704580" cy="9167495"/>
          <a:chOff x="1662" y="341"/>
          <a:chExt cx="13706" cy="13672"/>
        </a:xfrm>
      </xdr:grpSpPr>
      <xdr:pic>
        <xdr:nvPicPr>
          <xdr:cNvPr id="2" name="图片 1"/>
          <xdr:cNvPicPr>
            <a:picLocks noChangeAspect="1"/>
          </xdr:cNvPicPr>
        </xdr:nvPicPr>
        <xdr:blipFill>
          <a:blip r:embed="rId1"/>
          <a:stretch>
            <a:fillRect/>
          </a:stretch>
        </xdr:blipFill>
        <xdr:spPr>
          <a:xfrm>
            <a:off x="2037" y="341"/>
            <a:ext cx="13302" cy="9287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3" name="图片 2"/>
          <xdr:cNvPicPr>
            <a:picLocks noChangeAspect="1"/>
          </xdr:cNvPicPr>
        </xdr:nvPicPr>
        <xdr:blipFill>
          <a:blip r:embed="rId2"/>
          <a:stretch>
            <a:fillRect/>
          </a:stretch>
        </xdr:blipFill>
        <xdr:spPr>
          <a:xfrm>
            <a:off x="1662" y="9591"/>
            <a:ext cx="13707" cy="4423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17</xdr:col>
      <xdr:colOff>0</xdr:colOff>
      <xdr:row>18</xdr:row>
      <xdr:rowOff>0</xdr:rowOff>
    </xdr:from>
    <xdr:to>
      <xdr:col>28</xdr:col>
      <xdr:colOff>562610</xdr:colOff>
      <xdr:row>41</xdr:row>
      <xdr:rowOff>21590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054080" y="4023360"/>
          <a:ext cx="7715250" cy="5162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30</xdr:col>
      <xdr:colOff>443865</xdr:colOff>
      <xdr:row>18</xdr:row>
      <xdr:rowOff>0</xdr:rowOff>
    </xdr:from>
    <xdr:to>
      <xdr:col>44</xdr:col>
      <xdr:colOff>251460</xdr:colOff>
      <xdr:row>65</xdr:row>
      <xdr:rowOff>189230</xdr:rowOff>
    </xdr:to>
    <xdr:grpSp>
      <xdr:nvGrpSpPr>
        <xdr:cNvPr id="8" name="组合 7"/>
        <xdr:cNvGrpSpPr/>
      </xdr:nvGrpSpPr>
      <xdr:grpSpPr>
        <a:xfrm>
          <a:off x="19951065" y="4023360"/>
          <a:ext cx="8910955" cy="10694670"/>
          <a:chOff x="31458" y="341"/>
          <a:chExt cx="14056" cy="16562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4"/>
          <a:stretch>
            <a:fillRect/>
          </a:stretch>
        </xdr:blipFill>
        <xdr:spPr>
          <a:xfrm>
            <a:off x="31782" y="341"/>
            <a:ext cx="13733" cy="9895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31458" y="9941"/>
            <a:ext cx="13838" cy="6963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46</xdr:col>
      <xdr:colOff>0</xdr:colOff>
      <xdr:row>18</xdr:row>
      <xdr:rowOff>0</xdr:rowOff>
    </xdr:from>
    <xdr:to>
      <xdr:col>58</xdr:col>
      <xdr:colOff>111760</xdr:colOff>
      <xdr:row>53</xdr:row>
      <xdr:rowOff>193040</xdr:rowOff>
    </xdr:to>
    <xdr:grpSp>
      <xdr:nvGrpSpPr>
        <xdr:cNvPr id="11" name="组合 10"/>
        <xdr:cNvGrpSpPr/>
      </xdr:nvGrpSpPr>
      <xdr:grpSpPr>
        <a:xfrm>
          <a:off x="29911040" y="4023360"/>
          <a:ext cx="7914640" cy="8016240"/>
          <a:chOff x="47167" y="341"/>
          <a:chExt cx="12486" cy="12414"/>
        </a:xfrm>
      </xdr:grpSpPr>
      <xdr:pic>
        <xdr:nvPicPr>
          <xdr:cNvPr id="9" name="图片 8"/>
          <xdr:cNvPicPr>
            <a:picLocks noChangeAspect="1"/>
          </xdr:cNvPicPr>
        </xdr:nvPicPr>
        <xdr:blipFill>
          <a:blip r:embed="rId6"/>
          <a:stretch>
            <a:fillRect/>
          </a:stretch>
        </xdr:blipFill>
        <xdr:spPr>
          <a:xfrm>
            <a:off x="47167" y="341"/>
            <a:ext cx="12486" cy="943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47167" y="9687"/>
            <a:ext cx="12080" cy="3068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58</xdr:col>
      <xdr:colOff>649605</xdr:colOff>
      <xdr:row>18</xdr:row>
      <xdr:rowOff>0</xdr:rowOff>
    </xdr:from>
    <xdr:to>
      <xdr:col>72</xdr:col>
      <xdr:colOff>18415</xdr:colOff>
      <xdr:row>67</xdr:row>
      <xdr:rowOff>135890</xdr:rowOff>
    </xdr:to>
    <xdr:grpSp>
      <xdr:nvGrpSpPr>
        <xdr:cNvPr id="14" name="组合 13"/>
        <xdr:cNvGrpSpPr/>
      </xdr:nvGrpSpPr>
      <xdr:grpSpPr>
        <a:xfrm>
          <a:off x="38363525" y="4023360"/>
          <a:ext cx="8472170" cy="11088370"/>
          <a:chOff x="60500" y="341"/>
          <a:chExt cx="13365" cy="17170"/>
        </a:xfrm>
      </xdr:grpSpPr>
      <xdr:pic>
        <xdr:nvPicPr>
          <xdr:cNvPr id="12" name="图片 11"/>
          <xdr:cNvPicPr>
            <a:picLocks noChangeAspect="1"/>
          </xdr:cNvPicPr>
        </xdr:nvPicPr>
        <xdr:blipFill>
          <a:blip r:embed="rId8"/>
          <a:stretch>
            <a:fillRect/>
          </a:stretch>
        </xdr:blipFill>
        <xdr:spPr>
          <a:xfrm>
            <a:off x="60500" y="341"/>
            <a:ext cx="13327" cy="958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3" name="图片 12"/>
          <xdr:cNvPicPr>
            <a:picLocks noChangeAspect="1"/>
          </xdr:cNvPicPr>
        </xdr:nvPicPr>
        <xdr:blipFill>
          <a:blip r:embed="rId9"/>
          <a:stretch>
            <a:fillRect/>
          </a:stretch>
        </xdr:blipFill>
        <xdr:spPr>
          <a:xfrm>
            <a:off x="60615" y="9929"/>
            <a:ext cx="13251" cy="758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72</xdr:col>
      <xdr:colOff>478155</xdr:colOff>
      <xdr:row>18</xdr:row>
      <xdr:rowOff>0</xdr:rowOff>
    </xdr:from>
    <xdr:to>
      <xdr:col>86</xdr:col>
      <xdr:colOff>99060</xdr:colOff>
      <xdr:row>67</xdr:row>
      <xdr:rowOff>2540</xdr:rowOff>
    </xdr:to>
    <xdr:grpSp>
      <xdr:nvGrpSpPr>
        <xdr:cNvPr id="17" name="组合 16"/>
        <xdr:cNvGrpSpPr/>
      </xdr:nvGrpSpPr>
      <xdr:grpSpPr>
        <a:xfrm>
          <a:off x="47295435" y="4023360"/>
          <a:ext cx="8724265" cy="10955020"/>
          <a:chOff x="74589" y="341"/>
          <a:chExt cx="13762" cy="16966"/>
        </a:xfrm>
      </xdr:grpSpPr>
      <xdr:pic>
        <xdr:nvPicPr>
          <xdr:cNvPr id="15" name="图片 14"/>
          <xdr:cNvPicPr>
            <a:picLocks noChangeAspect="1"/>
          </xdr:cNvPicPr>
        </xdr:nvPicPr>
        <xdr:blipFill>
          <a:blip r:embed="rId10"/>
          <a:stretch>
            <a:fillRect/>
          </a:stretch>
        </xdr:blipFill>
        <xdr:spPr>
          <a:xfrm>
            <a:off x="74859" y="341"/>
            <a:ext cx="13358" cy="8659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6" name="图片 15"/>
          <xdr:cNvPicPr>
            <a:picLocks noChangeAspect="1"/>
          </xdr:cNvPicPr>
        </xdr:nvPicPr>
        <xdr:blipFill>
          <a:blip r:embed="rId11"/>
          <a:stretch>
            <a:fillRect/>
          </a:stretch>
        </xdr:blipFill>
        <xdr:spPr>
          <a:xfrm>
            <a:off x="74589" y="8957"/>
            <a:ext cx="13763" cy="8350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88</xdr:col>
      <xdr:colOff>0</xdr:colOff>
      <xdr:row>18</xdr:row>
      <xdr:rowOff>0</xdr:rowOff>
    </xdr:from>
    <xdr:to>
      <xdr:col>99</xdr:col>
      <xdr:colOff>343535</xdr:colOff>
      <xdr:row>46</xdr:row>
      <xdr:rowOff>113665</xdr:rowOff>
    </xdr:to>
    <xdr:pic>
      <xdr:nvPicPr>
        <xdr:cNvPr id="18" name="图片 1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7221120" y="4023360"/>
          <a:ext cx="7496175" cy="6372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87</xdr:col>
      <xdr:colOff>593090</xdr:colOff>
      <xdr:row>46</xdr:row>
      <xdr:rowOff>84455</xdr:rowOff>
    </xdr:from>
    <xdr:to>
      <xdr:col>99</xdr:col>
      <xdr:colOff>476885</xdr:colOff>
      <xdr:row>56</xdr:row>
      <xdr:rowOff>20955</xdr:rowOff>
    </xdr:to>
    <xdr:pic>
      <xdr:nvPicPr>
        <xdr:cNvPr id="19" name="图片 1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7163970" y="10366375"/>
          <a:ext cx="7686675" cy="2171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87</xdr:col>
      <xdr:colOff>593090</xdr:colOff>
      <xdr:row>18</xdr:row>
      <xdr:rowOff>0</xdr:rowOff>
    </xdr:from>
    <xdr:to>
      <xdr:col>99</xdr:col>
      <xdr:colOff>476250</xdr:colOff>
      <xdr:row>56</xdr:row>
      <xdr:rowOff>23495</xdr:rowOff>
    </xdr:to>
    <xdr:grpSp>
      <xdr:nvGrpSpPr>
        <xdr:cNvPr id="22" name="组合 21"/>
        <xdr:cNvGrpSpPr/>
      </xdr:nvGrpSpPr>
      <xdr:grpSpPr>
        <a:xfrm>
          <a:off x="57163970" y="4023360"/>
          <a:ext cx="7686040" cy="8517255"/>
          <a:chOff x="90154" y="341"/>
          <a:chExt cx="12124" cy="13185"/>
        </a:xfrm>
      </xdr:grpSpPr>
      <xdr:pic>
        <xdr:nvPicPr>
          <xdr:cNvPr id="20" name="图片 19"/>
          <xdr:cNvPicPr>
            <a:picLocks noChangeAspect="1"/>
          </xdr:cNvPicPr>
        </xdr:nvPicPr>
        <xdr:blipFill>
          <a:blip r:embed="rId12"/>
          <a:stretch>
            <a:fillRect/>
          </a:stretch>
        </xdr:blipFill>
        <xdr:spPr>
          <a:xfrm>
            <a:off x="90243" y="341"/>
            <a:ext cx="11824" cy="9865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21" name="图片 20"/>
          <xdr:cNvPicPr>
            <a:picLocks noChangeAspect="1"/>
          </xdr:cNvPicPr>
        </xdr:nvPicPr>
        <xdr:blipFill>
          <a:blip r:embed="rId13"/>
          <a:stretch>
            <a:fillRect/>
          </a:stretch>
        </xdr:blipFill>
        <xdr:spPr>
          <a:xfrm>
            <a:off x="90154" y="10164"/>
            <a:ext cx="12124" cy="336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2</xdr:col>
      <xdr:colOff>0</xdr:colOff>
      <xdr:row>75</xdr:row>
      <xdr:rowOff>0</xdr:rowOff>
    </xdr:from>
    <xdr:to>
      <xdr:col>13</xdr:col>
      <xdr:colOff>448310</xdr:colOff>
      <xdr:row>97</xdr:row>
      <xdr:rowOff>73660</xdr:rowOff>
    </xdr:to>
    <xdr:pic>
      <xdr:nvPicPr>
        <xdr:cNvPr id="23" name="图片 2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300480" y="16764000"/>
          <a:ext cx="7600950" cy="499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640715</xdr:colOff>
      <xdr:row>75</xdr:row>
      <xdr:rowOff>0</xdr:rowOff>
    </xdr:from>
    <xdr:to>
      <xdr:col>28</xdr:col>
      <xdr:colOff>467360</xdr:colOff>
      <xdr:row>115</xdr:row>
      <xdr:rowOff>150495</xdr:rowOff>
    </xdr:to>
    <xdr:grpSp>
      <xdr:nvGrpSpPr>
        <xdr:cNvPr id="26" name="组合 25"/>
        <xdr:cNvGrpSpPr/>
      </xdr:nvGrpSpPr>
      <xdr:grpSpPr>
        <a:xfrm>
          <a:off x="11044555" y="16764000"/>
          <a:ext cx="7629525" cy="9091295"/>
          <a:chOff x="17409" y="20072"/>
          <a:chExt cx="12034" cy="14078"/>
        </a:xfrm>
      </xdr:grpSpPr>
      <xdr:pic>
        <xdr:nvPicPr>
          <xdr:cNvPr id="24" name="图片 23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17423" y="20072"/>
            <a:ext cx="12020" cy="9361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25" name="图片 24"/>
          <xdr:cNvPicPr>
            <a:picLocks noChangeAspect="1"/>
          </xdr:cNvPicPr>
        </xdr:nvPicPr>
        <xdr:blipFill>
          <a:blip r:embed="rId16"/>
          <a:stretch>
            <a:fillRect/>
          </a:stretch>
        </xdr:blipFill>
        <xdr:spPr>
          <a:xfrm>
            <a:off x="17409" y="29418"/>
            <a:ext cx="11930" cy="4733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31</xdr:col>
      <xdr:colOff>0</xdr:colOff>
      <xdr:row>75</xdr:row>
      <xdr:rowOff>0</xdr:rowOff>
    </xdr:from>
    <xdr:to>
      <xdr:col>42</xdr:col>
      <xdr:colOff>362585</xdr:colOff>
      <xdr:row>103</xdr:row>
      <xdr:rowOff>123190</xdr:rowOff>
    </xdr:to>
    <xdr:pic>
      <xdr:nvPicPr>
        <xdr:cNvPr id="27" name="图片 2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0157440" y="16764000"/>
          <a:ext cx="7515225" cy="6381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46</xdr:col>
      <xdr:colOff>0</xdr:colOff>
      <xdr:row>75</xdr:row>
      <xdr:rowOff>0</xdr:rowOff>
    </xdr:from>
    <xdr:to>
      <xdr:col>57</xdr:col>
      <xdr:colOff>400685</xdr:colOff>
      <xdr:row>99</xdr:row>
      <xdr:rowOff>179070</xdr:rowOff>
    </xdr:to>
    <xdr:pic>
      <xdr:nvPicPr>
        <xdr:cNvPr id="28" name="图片 27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9911040" y="16764000"/>
          <a:ext cx="7553325" cy="5543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58</xdr:col>
      <xdr:colOff>591820</xdr:colOff>
      <xdr:row>75</xdr:row>
      <xdr:rowOff>0</xdr:rowOff>
    </xdr:from>
    <xdr:to>
      <xdr:col>70</xdr:col>
      <xdr:colOff>428625</xdr:colOff>
      <xdr:row>106</xdr:row>
      <xdr:rowOff>52070</xdr:rowOff>
    </xdr:to>
    <xdr:grpSp>
      <xdr:nvGrpSpPr>
        <xdr:cNvPr id="31" name="组合 30"/>
        <xdr:cNvGrpSpPr/>
      </xdr:nvGrpSpPr>
      <xdr:grpSpPr>
        <a:xfrm>
          <a:off x="38305740" y="16764000"/>
          <a:ext cx="7639685" cy="6981190"/>
          <a:chOff x="60409" y="20072"/>
          <a:chExt cx="12050" cy="10807"/>
        </a:xfrm>
      </xdr:grpSpPr>
      <xdr:pic>
        <xdr:nvPicPr>
          <xdr:cNvPr id="29" name="图片 28"/>
          <xdr:cNvPicPr>
            <a:picLocks noChangeAspect="1"/>
          </xdr:cNvPicPr>
        </xdr:nvPicPr>
        <xdr:blipFill>
          <a:blip r:embed="rId19"/>
          <a:stretch>
            <a:fillRect/>
          </a:stretch>
        </xdr:blipFill>
        <xdr:spPr>
          <a:xfrm>
            <a:off x="60500" y="20072"/>
            <a:ext cx="11915" cy="9691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30" name="图片 29"/>
          <xdr:cNvPicPr>
            <a:picLocks noChangeAspect="1"/>
          </xdr:cNvPicPr>
        </xdr:nvPicPr>
        <xdr:blipFill>
          <a:blip r:embed="rId20"/>
          <a:stretch>
            <a:fillRect/>
          </a:stretch>
        </xdr:blipFill>
        <xdr:spPr>
          <a:xfrm>
            <a:off x="60409" y="29763"/>
            <a:ext cx="12050" cy="1117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73</xdr:col>
      <xdr:colOff>0</xdr:colOff>
      <xdr:row>75</xdr:row>
      <xdr:rowOff>0</xdr:rowOff>
    </xdr:from>
    <xdr:to>
      <xdr:col>84</xdr:col>
      <xdr:colOff>543560</xdr:colOff>
      <xdr:row>106</xdr:row>
      <xdr:rowOff>157480</xdr:rowOff>
    </xdr:to>
    <xdr:pic>
      <xdr:nvPicPr>
        <xdr:cNvPr id="32" name="图片 3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7467520" y="16764000"/>
          <a:ext cx="7696200" cy="708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31115</xdr:colOff>
      <xdr:row>121</xdr:row>
      <xdr:rowOff>175260</xdr:rowOff>
    </xdr:from>
    <xdr:to>
      <xdr:col>13</xdr:col>
      <xdr:colOff>650875</xdr:colOff>
      <xdr:row>144</xdr:row>
      <xdr:rowOff>130175</xdr:rowOff>
    </xdr:to>
    <xdr:pic>
      <xdr:nvPicPr>
        <xdr:cNvPr id="33" name="图片 3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331595" y="27221180"/>
          <a:ext cx="7771765" cy="5095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119</xdr:row>
      <xdr:rowOff>0</xdr:rowOff>
    </xdr:from>
    <xdr:to>
      <xdr:col>28</xdr:col>
      <xdr:colOff>553085</xdr:colOff>
      <xdr:row>144</xdr:row>
      <xdr:rowOff>127000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1054080" y="26598880"/>
          <a:ext cx="7705725" cy="5715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31</xdr:col>
      <xdr:colOff>0</xdr:colOff>
      <xdr:row>120</xdr:row>
      <xdr:rowOff>0</xdr:rowOff>
    </xdr:from>
    <xdr:to>
      <xdr:col>43</xdr:col>
      <xdr:colOff>83820</xdr:colOff>
      <xdr:row>146</xdr:row>
      <xdr:rowOff>74930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20157440" y="26822400"/>
          <a:ext cx="7886700" cy="5886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59</xdr:col>
      <xdr:colOff>0</xdr:colOff>
      <xdr:row>120</xdr:row>
      <xdr:rowOff>0</xdr:rowOff>
    </xdr:from>
    <xdr:to>
      <xdr:col>70</xdr:col>
      <xdr:colOff>543560</xdr:colOff>
      <xdr:row>154</xdr:row>
      <xdr:rowOff>86995</xdr:rowOff>
    </xdr:to>
    <xdr:pic>
      <xdr:nvPicPr>
        <xdr:cNvPr id="37" name="图片 3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8364160" y="26822400"/>
          <a:ext cx="7696200" cy="7686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73</xdr:col>
      <xdr:colOff>0</xdr:colOff>
      <xdr:row>120</xdr:row>
      <xdr:rowOff>0</xdr:rowOff>
    </xdr:from>
    <xdr:to>
      <xdr:col>84</xdr:col>
      <xdr:colOff>581660</xdr:colOff>
      <xdr:row>152</xdr:row>
      <xdr:rowOff>38735</xdr:rowOff>
    </xdr:to>
    <xdr:pic>
      <xdr:nvPicPr>
        <xdr:cNvPr id="38" name="图片 3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7467520" y="26822400"/>
          <a:ext cx="7734300" cy="7191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160</xdr:row>
      <xdr:rowOff>0</xdr:rowOff>
    </xdr:from>
    <xdr:to>
      <xdr:col>13</xdr:col>
      <xdr:colOff>457835</xdr:colOff>
      <xdr:row>183</xdr:row>
      <xdr:rowOff>50165</xdr:rowOff>
    </xdr:to>
    <xdr:pic>
      <xdr:nvPicPr>
        <xdr:cNvPr id="39" name="图片 38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300480" y="35763200"/>
          <a:ext cx="7610475" cy="5191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160</xdr:row>
      <xdr:rowOff>0</xdr:rowOff>
    </xdr:from>
    <xdr:to>
      <xdr:col>28</xdr:col>
      <xdr:colOff>448310</xdr:colOff>
      <xdr:row>186</xdr:row>
      <xdr:rowOff>65405</xdr:rowOff>
    </xdr:to>
    <xdr:pic>
      <xdr:nvPicPr>
        <xdr:cNvPr id="40" name="图片 3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1054080" y="35763200"/>
          <a:ext cx="7600950" cy="5876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31</xdr:col>
      <xdr:colOff>0</xdr:colOff>
      <xdr:row>160</xdr:row>
      <xdr:rowOff>0</xdr:rowOff>
    </xdr:from>
    <xdr:to>
      <xdr:col>42</xdr:col>
      <xdr:colOff>524510</xdr:colOff>
      <xdr:row>196</xdr:row>
      <xdr:rowOff>135255</xdr:rowOff>
    </xdr:to>
    <xdr:pic>
      <xdr:nvPicPr>
        <xdr:cNvPr id="41" name="图片 40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0157440" y="35763200"/>
          <a:ext cx="7677150" cy="818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46</xdr:col>
      <xdr:colOff>0</xdr:colOff>
      <xdr:row>160</xdr:row>
      <xdr:rowOff>0</xdr:rowOff>
    </xdr:from>
    <xdr:to>
      <xdr:col>57</xdr:col>
      <xdr:colOff>514985</xdr:colOff>
      <xdr:row>193</xdr:row>
      <xdr:rowOff>100965</xdr:rowOff>
    </xdr:to>
    <xdr:pic>
      <xdr:nvPicPr>
        <xdr:cNvPr id="42" name="图片 4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9911040" y="35763200"/>
          <a:ext cx="7667625" cy="7477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204</xdr:row>
      <xdr:rowOff>0</xdr:rowOff>
    </xdr:from>
    <xdr:to>
      <xdr:col>13</xdr:col>
      <xdr:colOff>476885</xdr:colOff>
      <xdr:row>236</xdr:row>
      <xdr:rowOff>86360</xdr:rowOff>
    </xdr:to>
    <xdr:pic>
      <xdr:nvPicPr>
        <xdr:cNvPr id="43" name="图片 4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300480" y="45598080"/>
          <a:ext cx="7629525" cy="7239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204</xdr:row>
      <xdr:rowOff>0</xdr:rowOff>
    </xdr:from>
    <xdr:to>
      <xdr:col>28</xdr:col>
      <xdr:colOff>572135</xdr:colOff>
      <xdr:row>230</xdr:row>
      <xdr:rowOff>217805</xdr:rowOff>
    </xdr:to>
    <xdr:pic>
      <xdr:nvPicPr>
        <xdr:cNvPr id="44" name="图片 4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1054080" y="45598080"/>
          <a:ext cx="7724775" cy="6029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204</xdr:row>
      <xdr:rowOff>0</xdr:rowOff>
    </xdr:from>
    <xdr:to>
      <xdr:col>43</xdr:col>
      <xdr:colOff>591185</xdr:colOff>
      <xdr:row>237</xdr:row>
      <xdr:rowOff>205740</xdr:rowOff>
    </xdr:to>
    <xdr:pic>
      <xdr:nvPicPr>
        <xdr:cNvPr id="45" name="图片 4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0807680" y="45598080"/>
          <a:ext cx="7743825" cy="7581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241</xdr:row>
      <xdr:rowOff>0</xdr:rowOff>
    </xdr:from>
    <xdr:to>
      <xdr:col>13</xdr:col>
      <xdr:colOff>457835</xdr:colOff>
      <xdr:row>270</xdr:row>
      <xdr:rowOff>204470</xdr:rowOff>
    </xdr:to>
    <xdr:pic>
      <xdr:nvPicPr>
        <xdr:cNvPr id="46" name="图片 45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300480" y="53868320"/>
          <a:ext cx="7610475" cy="6686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241</xdr:row>
      <xdr:rowOff>0</xdr:rowOff>
    </xdr:from>
    <xdr:to>
      <xdr:col>28</xdr:col>
      <xdr:colOff>457835</xdr:colOff>
      <xdr:row>268</xdr:row>
      <xdr:rowOff>22860</xdr:rowOff>
    </xdr:to>
    <xdr:pic>
      <xdr:nvPicPr>
        <xdr:cNvPr id="47" name="图片 46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1054080" y="53868320"/>
          <a:ext cx="7610475" cy="605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241</xdr:row>
      <xdr:rowOff>0</xdr:rowOff>
    </xdr:from>
    <xdr:to>
      <xdr:col>43</xdr:col>
      <xdr:colOff>629285</xdr:colOff>
      <xdr:row>270</xdr:row>
      <xdr:rowOff>52070</xdr:rowOff>
    </xdr:to>
    <xdr:pic>
      <xdr:nvPicPr>
        <xdr:cNvPr id="48" name="图片 4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0807680" y="53868320"/>
          <a:ext cx="7781925" cy="6534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46</xdr:col>
      <xdr:colOff>0</xdr:colOff>
      <xdr:row>241</xdr:row>
      <xdr:rowOff>0</xdr:rowOff>
    </xdr:from>
    <xdr:to>
      <xdr:col>57</xdr:col>
      <xdr:colOff>343535</xdr:colOff>
      <xdr:row>275</xdr:row>
      <xdr:rowOff>96520</xdr:rowOff>
    </xdr:to>
    <xdr:pic>
      <xdr:nvPicPr>
        <xdr:cNvPr id="49" name="图片 4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9911040" y="53868320"/>
          <a:ext cx="7496175" cy="7696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60</xdr:col>
      <xdr:colOff>0</xdr:colOff>
      <xdr:row>241</xdr:row>
      <xdr:rowOff>0</xdr:rowOff>
    </xdr:from>
    <xdr:to>
      <xdr:col>71</xdr:col>
      <xdr:colOff>514985</xdr:colOff>
      <xdr:row>275</xdr:row>
      <xdr:rowOff>1270</xdr:rowOff>
    </xdr:to>
    <xdr:pic>
      <xdr:nvPicPr>
        <xdr:cNvPr id="50" name="图片 4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9014400" y="53868320"/>
          <a:ext cx="7667625" cy="7600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74</xdr:col>
      <xdr:colOff>0</xdr:colOff>
      <xdr:row>241</xdr:row>
      <xdr:rowOff>0</xdr:rowOff>
    </xdr:from>
    <xdr:to>
      <xdr:col>85</xdr:col>
      <xdr:colOff>543560</xdr:colOff>
      <xdr:row>276</xdr:row>
      <xdr:rowOff>15875</xdr:rowOff>
    </xdr:to>
    <xdr:pic>
      <xdr:nvPicPr>
        <xdr:cNvPr id="51" name="图片 5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48117760" y="53868320"/>
          <a:ext cx="7696200" cy="7839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280</xdr:row>
      <xdr:rowOff>0</xdr:rowOff>
    </xdr:from>
    <xdr:to>
      <xdr:col>13</xdr:col>
      <xdr:colOff>648335</xdr:colOff>
      <xdr:row>309</xdr:row>
      <xdr:rowOff>99695</xdr:rowOff>
    </xdr:to>
    <xdr:pic>
      <xdr:nvPicPr>
        <xdr:cNvPr id="52" name="图片 5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300480" y="62585600"/>
          <a:ext cx="7800975" cy="6581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280</xdr:row>
      <xdr:rowOff>0</xdr:rowOff>
    </xdr:from>
    <xdr:to>
      <xdr:col>28</xdr:col>
      <xdr:colOff>514985</xdr:colOff>
      <xdr:row>311</xdr:row>
      <xdr:rowOff>128905</xdr:rowOff>
    </xdr:to>
    <xdr:pic>
      <xdr:nvPicPr>
        <xdr:cNvPr id="53" name="图片 52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1054080" y="62585600"/>
          <a:ext cx="7667625" cy="7058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31</xdr:col>
      <xdr:colOff>0</xdr:colOff>
      <xdr:row>280</xdr:row>
      <xdr:rowOff>0</xdr:rowOff>
    </xdr:from>
    <xdr:to>
      <xdr:col>42</xdr:col>
      <xdr:colOff>629285</xdr:colOff>
      <xdr:row>310</xdr:row>
      <xdr:rowOff>28575</xdr:rowOff>
    </xdr:to>
    <xdr:pic>
      <xdr:nvPicPr>
        <xdr:cNvPr id="54" name="图片 5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20157440" y="62585600"/>
          <a:ext cx="7781925" cy="673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315</xdr:row>
      <xdr:rowOff>0</xdr:rowOff>
    </xdr:from>
    <xdr:to>
      <xdr:col>13</xdr:col>
      <xdr:colOff>543560</xdr:colOff>
      <xdr:row>344</xdr:row>
      <xdr:rowOff>99695</xdr:rowOff>
    </xdr:to>
    <xdr:pic>
      <xdr:nvPicPr>
        <xdr:cNvPr id="55" name="图片 54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300480" y="70408800"/>
          <a:ext cx="7696200" cy="6581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649605</xdr:colOff>
      <xdr:row>316</xdr:row>
      <xdr:rowOff>0</xdr:rowOff>
    </xdr:from>
    <xdr:to>
      <xdr:col>28</xdr:col>
      <xdr:colOff>438150</xdr:colOff>
      <xdr:row>358</xdr:row>
      <xdr:rowOff>113665</xdr:rowOff>
    </xdr:to>
    <xdr:grpSp>
      <xdr:nvGrpSpPr>
        <xdr:cNvPr id="58" name="组合 57"/>
        <xdr:cNvGrpSpPr/>
      </xdr:nvGrpSpPr>
      <xdr:grpSpPr>
        <a:xfrm>
          <a:off x="11053445" y="70632320"/>
          <a:ext cx="7591425" cy="9501505"/>
          <a:chOff x="17423" y="103495"/>
          <a:chExt cx="11974" cy="14366"/>
        </a:xfrm>
      </xdr:grpSpPr>
      <xdr:pic>
        <xdr:nvPicPr>
          <xdr:cNvPr id="56" name="图片 55"/>
          <xdr:cNvPicPr>
            <a:picLocks noChangeAspect="1"/>
          </xdr:cNvPicPr>
        </xdr:nvPicPr>
        <xdr:blipFill>
          <a:blip r:embed="rId44"/>
          <a:stretch>
            <a:fillRect/>
          </a:stretch>
        </xdr:blipFill>
        <xdr:spPr>
          <a:xfrm>
            <a:off x="17423" y="103495"/>
            <a:ext cx="11975" cy="1350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57" name="图片 56"/>
          <xdr:cNvPicPr>
            <a:picLocks noChangeAspect="1"/>
          </xdr:cNvPicPr>
        </xdr:nvPicPr>
        <xdr:blipFill>
          <a:blip r:embed="rId45"/>
          <a:stretch>
            <a:fillRect/>
          </a:stretch>
        </xdr:blipFill>
        <xdr:spPr>
          <a:xfrm>
            <a:off x="17423" y="116995"/>
            <a:ext cx="11795" cy="867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31</xdr:col>
      <xdr:colOff>0</xdr:colOff>
      <xdr:row>316</xdr:row>
      <xdr:rowOff>0</xdr:rowOff>
    </xdr:from>
    <xdr:to>
      <xdr:col>42</xdr:col>
      <xdr:colOff>524510</xdr:colOff>
      <xdr:row>339</xdr:row>
      <xdr:rowOff>154940</xdr:rowOff>
    </xdr:to>
    <xdr:pic>
      <xdr:nvPicPr>
        <xdr:cNvPr id="59" name="图片 58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20157440" y="70632320"/>
          <a:ext cx="7677150" cy="5295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45</xdr:col>
      <xdr:colOff>0</xdr:colOff>
      <xdr:row>316</xdr:row>
      <xdr:rowOff>0</xdr:rowOff>
    </xdr:from>
    <xdr:to>
      <xdr:col>56</xdr:col>
      <xdr:colOff>534035</xdr:colOff>
      <xdr:row>345</xdr:row>
      <xdr:rowOff>137795</xdr:rowOff>
    </xdr:to>
    <xdr:pic>
      <xdr:nvPicPr>
        <xdr:cNvPr id="60" name="图片 59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29260800" y="70632320"/>
          <a:ext cx="7686675" cy="6619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59</xdr:col>
      <xdr:colOff>0</xdr:colOff>
      <xdr:row>316</xdr:row>
      <xdr:rowOff>0</xdr:rowOff>
    </xdr:from>
    <xdr:to>
      <xdr:col>70</xdr:col>
      <xdr:colOff>514985</xdr:colOff>
      <xdr:row>343</xdr:row>
      <xdr:rowOff>99060</xdr:rowOff>
    </xdr:to>
    <xdr:pic>
      <xdr:nvPicPr>
        <xdr:cNvPr id="61" name="图片 60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8364160" y="70632320"/>
          <a:ext cx="7667625" cy="6134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73</xdr:col>
      <xdr:colOff>0</xdr:colOff>
      <xdr:row>316</xdr:row>
      <xdr:rowOff>0</xdr:rowOff>
    </xdr:from>
    <xdr:to>
      <xdr:col>84</xdr:col>
      <xdr:colOff>410210</xdr:colOff>
      <xdr:row>340</xdr:row>
      <xdr:rowOff>83820</xdr:rowOff>
    </xdr:to>
    <xdr:pic>
      <xdr:nvPicPr>
        <xdr:cNvPr id="62" name="图片 61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47467520" y="70632320"/>
          <a:ext cx="7562850" cy="5448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87</xdr:col>
      <xdr:colOff>0</xdr:colOff>
      <xdr:row>316</xdr:row>
      <xdr:rowOff>0</xdr:rowOff>
    </xdr:from>
    <xdr:to>
      <xdr:col>98</xdr:col>
      <xdr:colOff>648335</xdr:colOff>
      <xdr:row>345</xdr:row>
      <xdr:rowOff>52070</xdr:rowOff>
    </xdr:to>
    <xdr:pic>
      <xdr:nvPicPr>
        <xdr:cNvPr id="63" name="图片 62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56570880" y="70632320"/>
          <a:ext cx="7800975" cy="6534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365</xdr:row>
      <xdr:rowOff>0</xdr:rowOff>
    </xdr:from>
    <xdr:to>
      <xdr:col>13</xdr:col>
      <xdr:colOff>486410</xdr:colOff>
      <xdr:row>403</xdr:row>
      <xdr:rowOff>126365</xdr:rowOff>
    </xdr:to>
    <xdr:pic>
      <xdr:nvPicPr>
        <xdr:cNvPr id="64" name="图片 63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300480" y="81584800"/>
          <a:ext cx="7639050" cy="862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8890</xdr:colOff>
      <xdr:row>359</xdr:row>
      <xdr:rowOff>48260</xdr:rowOff>
    </xdr:from>
    <xdr:to>
      <xdr:col>28</xdr:col>
      <xdr:colOff>647700</xdr:colOff>
      <xdr:row>413</xdr:row>
      <xdr:rowOff>8255</xdr:rowOff>
    </xdr:to>
    <xdr:grpSp>
      <xdr:nvGrpSpPr>
        <xdr:cNvPr id="68" name="组合 67"/>
        <xdr:cNvGrpSpPr/>
      </xdr:nvGrpSpPr>
      <xdr:grpSpPr>
        <a:xfrm>
          <a:off x="11062970" y="80291940"/>
          <a:ext cx="7791450" cy="12030075"/>
          <a:chOff x="17439" y="118104"/>
          <a:chExt cx="12288" cy="18629"/>
        </a:xfrm>
      </xdr:grpSpPr>
      <xdr:pic>
        <xdr:nvPicPr>
          <xdr:cNvPr id="65" name="图片 64"/>
          <xdr:cNvPicPr>
            <a:picLocks noChangeAspect="1"/>
          </xdr:cNvPicPr>
        </xdr:nvPicPr>
        <xdr:blipFill>
          <a:blip r:embed="rId52"/>
          <a:stretch>
            <a:fillRect/>
          </a:stretch>
        </xdr:blipFill>
        <xdr:spPr>
          <a:xfrm>
            <a:off x="17439" y="118104"/>
            <a:ext cx="12219" cy="12112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66" name="图片 65"/>
          <xdr:cNvPicPr>
            <a:picLocks noChangeAspect="1"/>
          </xdr:cNvPicPr>
        </xdr:nvPicPr>
        <xdr:blipFill>
          <a:blip r:embed="rId53"/>
          <a:stretch>
            <a:fillRect/>
          </a:stretch>
        </xdr:blipFill>
        <xdr:spPr>
          <a:xfrm>
            <a:off x="17631" y="130113"/>
            <a:ext cx="12097" cy="6621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31</xdr:col>
      <xdr:colOff>0</xdr:colOff>
      <xdr:row>360</xdr:row>
      <xdr:rowOff>0</xdr:rowOff>
    </xdr:from>
    <xdr:to>
      <xdr:col>42</xdr:col>
      <xdr:colOff>581660</xdr:colOff>
      <xdr:row>398</xdr:row>
      <xdr:rowOff>183515</xdr:rowOff>
    </xdr:to>
    <xdr:pic>
      <xdr:nvPicPr>
        <xdr:cNvPr id="69" name="图片 68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20157440" y="80467200"/>
          <a:ext cx="7734300" cy="867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30</xdr:col>
      <xdr:colOff>560070</xdr:colOff>
      <xdr:row>398</xdr:row>
      <xdr:rowOff>149860</xdr:rowOff>
    </xdr:from>
    <xdr:to>
      <xdr:col>42</xdr:col>
      <xdr:colOff>529590</xdr:colOff>
      <xdr:row>408</xdr:row>
      <xdr:rowOff>67310</xdr:rowOff>
    </xdr:to>
    <xdr:pic>
      <xdr:nvPicPr>
        <xdr:cNvPr id="70" name="图片 69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20067270" y="89110820"/>
          <a:ext cx="7772400" cy="2152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30</xdr:col>
      <xdr:colOff>558800</xdr:colOff>
      <xdr:row>359</xdr:row>
      <xdr:rowOff>222250</xdr:rowOff>
    </xdr:from>
    <xdr:to>
      <xdr:col>42</xdr:col>
      <xdr:colOff>580390</xdr:colOff>
      <xdr:row>408</xdr:row>
      <xdr:rowOff>69850</xdr:rowOff>
    </xdr:to>
    <xdr:grpSp>
      <xdr:nvGrpSpPr>
        <xdr:cNvPr id="73" name="组合 72"/>
        <xdr:cNvGrpSpPr/>
      </xdr:nvGrpSpPr>
      <xdr:grpSpPr>
        <a:xfrm>
          <a:off x="20066000" y="80465930"/>
          <a:ext cx="7824470" cy="10800080"/>
          <a:chOff x="31639" y="118378"/>
          <a:chExt cx="12341" cy="16721"/>
        </a:xfrm>
      </xdr:grpSpPr>
      <xdr:pic>
        <xdr:nvPicPr>
          <xdr:cNvPr id="71" name="图片 70"/>
          <xdr:cNvPicPr>
            <a:picLocks noChangeAspect="1"/>
          </xdr:cNvPicPr>
        </xdr:nvPicPr>
        <xdr:blipFill>
          <a:blip r:embed="rId54"/>
          <a:stretch>
            <a:fillRect/>
          </a:stretch>
        </xdr:blipFill>
        <xdr:spPr>
          <a:xfrm>
            <a:off x="31780" y="118378"/>
            <a:ext cx="12200" cy="13437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72" name="图片 71"/>
          <xdr:cNvPicPr>
            <a:picLocks noChangeAspect="1"/>
          </xdr:cNvPicPr>
        </xdr:nvPicPr>
        <xdr:blipFill>
          <a:blip r:embed="rId55"/>
          <a:stretch>
            <a:fillRect/>
          </a:stretch>
        </xdr:blipFill>
        <xdr:spPr>
          <a:xfrm>
            <a:off x="31639" y="131767"/>
            <a:ext cx="12260" cy="333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2</xdr:col>
      <xdr:colOff>0</xdr:colOff>
      <xdr:row>419</xdr:row>
      <xdr:rowOff>0</xdr:rowOff>
    </xdr:from>
    <xdr:to>
      <xdr:col>13</xdr:col>
      <xdr:colOff>353060</xdr:colOff>
      <xdr:row>459</xdr:row>
      <xdr:rowOff>22225</xdr:rowOff>
    </xdr:to>
    <xdr:pic>
      <xdr:nvPicPr>
        <xdr:cNvPr id="74" name="图片 73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300480" y="93654880"/>
          <a:ext cx="7505700" cy="8963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419</xdr:row>
      <xdr:rowOff>0</xdr:rowOff>
    </xdr:from>
    <xdr:to>
      <xdr:col>28</xdr:col>
      <xdr:colOff>534035</xdr:colOff>
      <xdr:row>455</xdr:row>
      <xdr:rowOff>192405</xdr:rowOff>
    </xdr:to>
    <xdr:pic>
      <xdr:nvPicPr>
        <xdr:cNvPr id="75" name="图片 74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1054080" y="93654880"/>
          <a:ext cx="7686675" cy="823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31</xdr:col>
      <xdr:colOff>0</xdr:colOff>
      <xdr:row>419</xdr:row>
      <xdr:rowOff>0</xdr:rowOff>
    </xdr:from>
    <xdr:to>
      <xdr:col>42</xdr:col>
      <xdr:colOff>495935</xdr:colOff>
      <xdr:row>444</xdr:row>
      <xdr:rowOff>50800</xdr:rowOff>
    </xdr:to>
    <xdr:pic>
      <xdr:nvPicPr>
        <xdr:cNvPr id="76" name="图片 75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20157440" y="93654880"/>
          <a:ext cx="7648575" cy="563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45</xdr:col>
      <xdr:colOff>0</xdr:colOff>
      <xdr:row>419</xdr:row>
      <xdr:rowOff>0</xdr:rowOff>
    </xdr:from>
    <xdr:to>
      <xdr:col>56</xdr:col>
      <xdr:colOff>486410</xdr:colOff>
      <xdr:row>450</xdr:row>
      <xdr:rowOff>157480</xdr:rowOff>
    </xdr:to>
    <xdr:pic>
      <xdr:nvPicPr>
        <xdr:cNvPr id="77" name="图片 76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29260800" y="93654880"/>
          <a:ext cx="7639050" cy="708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1</xdr:row>
      <xdr:rowOff>0</xdr:rowOff>
    </xdr:from>
    <xdr:to>
      <xdr:col>3</xdr:col>
      <xdr:colOff>464185</xdr:colOff>
      <xdr:row>4</xdr:row>
      <xdr:rowOff>186690</xdr:rowOff>
    </xdr:to>
    <xdr:pic>
      <xdr:nvPicPr>
        <xdr:cNvPr id="78" name="图片 77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300480" y="223520"/>
          <a:ext cx="1114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46355</xdr:colOff>
      <xdr:row>1</xdr:row>
      <xdr:rowOff>117475</xdr:rowOff>
    </xdr:from>
    <xdr:to>
      <xdr:col>8</xdr:col>
      <xdr:colOff>146050</xdr:colOff>
      <xdr:row>4</xdr:row>
      <xdr:rowOff>85090</xdr:rowOff>
    </xdr:to>
    <xdr:pic>
      <xdr:nvPicPr>
        <xdr:cNvPr id="79" name="图片 78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947795" y="340995"/>
          <a:ext cx="14001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257175</xdr:colOff>
      <xdr:row>1</xdr:row>
      <xdr:rowOff>64770</xdr:rowOff>
    </xdr:from>
    <xdr:to>
      <xdr:col>16</xdr:col>
      <xdr:colOff>147320</xdr:colOff>
      <xdr:row>5</xdr:row>
      <xdr:rowOff>18415</xdr:rowOff>
    </xdr:to>
    <xdr:pic>
      <xdr:nvPicPr>
        <xdr:cNvPr id="80" name="图片 79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360535" y="288290"/>
          <a:ext cx="11906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19</xdr:col>
      <xdr:colOff>520700</xdr:colOff>
      <xdr:row>0</xdr:row>
      <xdr:rowOff>213360</xdr:rowOff>
    </xdr:from>
    <xdr:to>
      <xdr:col>21</xdr:col>
      <xdr:colOff>353695</xdr:colOff>
      <xdr:row>5</xdr:row>
      <xdr:rowOff>29210</xdr:rowOff>
    </xdr:to>
    <xdr:pic>
      <xdr:nvPicPr>
        <xdr:cNvPr id="81" name="图片 80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2875260" y="213360"/>
          <a:ext cx="113347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151765</xdr:colOff>
      <xdr:row>1</xdr:row>
      <xdr:rowOff>64770</xdr:rowOff>
    </xdr:from>
    <xdr:to>
      <xdr:col>12</xdr:col>
      <xdr:colOff>156210</xdr:colOff>
      <xdr:row>4</xdr:row>
      <xdr:rowOff>222885</xdr:rowOff>
    </xdr:to>
    <xdr:pic>
      <xdr:nvPicPr>
        <xdr:cNvPr id="82" name="图片 8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6654165" y="288290"/>
          <a:ext cx="130492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0</xdr:colOff>
      <xdr:row>5</xdr:row>
      <xdr:rowOff>0</xdr:rowOff>
    </xdr:from>
    <xdr:to>
      <xdr:col>12</xdr:col>
      <xdr:colOff>52070</xdr:colOff>
      <xdr:row>5</xdr:row>
      <xdr:rowOff>209550</xdr:rowOff>
    </xdr:to>
    <xdr:pic>
      <xdr:nvPicPr>
        <xdr:cNvPr id="90" name="图片 89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6502400" y="1117600"/>
          <a:ext cx="1352550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41</xdr:col>
      <xdr:colOff>614680</xdr:colOff>
      <xdr:row>175</xdr:row>
      <xdr:rowOff>90805</xdr:rowOff>
    </xdr:from>
    <xdr:to>
      <xdr:col>46</xdr:col>
      <xdr:colOff>541020</xdr:colOff>
      <xdr:row>176</xdr:row>
      <xdr:rowOff>59055</xdr:rowOff>
    </xdr:to>
    <xdr:cxnSp>
      <xdr:nvCxnSpPr>
        <xdr:cNvPr id="91" name="肘形连接符 90"/>
        <xdr:cNvCxnSpPr/>
      </xdr:nvCxnSpPr>
      <xdr:spPr>
        <a:xfrm>
          <a:off x="27274520" y="39206805"/>
          <a:ext cx="3177540" cy="191770"/>
        </a:xfrm>
        <a:prstGeom prst="bentConnector3">
          <a:avLst>
            <a:gd name="adj1" fmla="val 50010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47</xdr:col>
      <xdr:colOff>78105</xdr:colOff>
      <xdr:row>176</xdr:row>
      <xdr:rowOff>96520</xdr:rowOff>
    </xdr:from>
    <xdr:to>
      <xdr:col>48</xdr:col>
      <xdr:colOff>380365</xdr:colOff>
      <xdr:row>177</xdr:row>
      <xdr:rowOff>101600</xdr:rowOff>
    </xdr:to>
    <xdr:pic>
      <xdr:nvPicPr>
        <xdr:cNvPr id="93" name="图片 92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0639385" y="39436040"/>
          <a:ext cx="9525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44</xdr:col>
      <xdr:colOff>135255</xdr:colOff>
      <xdr:row>91</xdr:row>
      <xdr:rowOff>76835</xdr:rowOff>
    </xdr:from>
    <xdr:to>
      <xdr:col>59</xdr:col>
      <xdr:colOff>154940</xdr:colOff>
      <xdr:row>217</xdr:row>
      <xdr:rowOff>109220</xdr:rowOff>
    </xdr:to>
    <xdr:cxnSp>
      <xdr:nvCxnSpPr>
        <xdr:cNvPr id="94" name="肘形连接符 93"/>
        <xdr:cNvCxnSpPr/>
      </xdr:nvCxnSpPr>
      <xdr:spPr>
        <a:xfrm rot="16200000">
          <a:off x="19534505" y="29628465"/>
          <a:ext cx="28195905" cy="9773285"/>
        </a:xfrm>
        <a:prstGeom prst="bentConnector3">
          <a:avLst>
            <a:gd name="adj1" fmla="val 49999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71</xdr:col>
      <xdr:colOff>509270</xdr:colOff>
      <xdr:row>21</xdr:row>
      <xdr:rowOff>123825</xdr:rowOff>
    </xdr:from>
    <xdr:to>
      <xdr:col>73</xdr:col>
      <xdr:colOff>530860</xdr:colOff>
      <xdr:row>36</xdr:row>
      <xdr:rowOff>92075</xdr:rowOff>
    </xdr:to>
    <xdr:cxnSp>
      <xdr:nvCxnSpPr>
        <xdr:cNvPr id="95" name="肘形连接符 94"/>
        <xdr:cNvCxnSpPr/>
      </xdr:nvCxnSpPr>
      <xdr:spPr>
        <a:xfrm rot="5400000" flipV="1">
          <a:off x="45676820" y="5817235"/>
          <a:ext cx="3321050" cy="1322070"/>
        </a:xfrm>
        <a:prstGeom prst="bentConnector3">
          <a:avLst>
            <a:gd name="adj1" fmla="val 50010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323850</xdr:colOff>
      <xdr:row>21</xdr:row>
      <xdr:rowOff>82550</xdr:rowOff>
    </xdr:from>
    <xdr:to>
      <xdr:col>46</xdr:col>
      <xdr:colOff>609600</xdr:colOff>
      <xdr:row>42</xdr:row>
      <xdr:rowOff>177800</xdr:rowOff>
    </xdr:to>
    <xdr:cxnSp>
      <xdr:nvCxnSpPr>
        <xdr:cNvPr id="96" name="肘形连接符 95"/>
        <xdr:cNvCxnSpPr/>
      </xdr:nvCxnSpPr>
      <xdr:spPr>
        <a:xfrm rot="5400000" flipV="1">
          <a:off x="27007820" y="6052820"/>
          <a:ext cx="4789170" cy="2236470"/>
        </a:xfrm>
        <a:prstGeom prst="bentConnector3">
          <a:avLst>
            <a:gd name="adj1" fmla="val 50013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165100</xdr:colOff>
      <xdr:row>18</xdr:row>
      <xdr:rowOff>171450</xdr:rowOff>
    </xdr:from>
    <xdr:to>
      <xdr:col>17</xdr:col>
      <xdr:colOff>619760</xdr:colOff>
      <xdr:row>19</xdr:row>
      <xdr:rowOff>139700</xdr:rowOff>
    </xdr:to>
    <xdr:cxnSp>
      <xdr:nvCxnSpPr>
        <xdr:cNvPr id="97" name="肘形连接符 96"/>
        <xdr:cNvCxnSpPr/>
      </xdr:nvCxnSpPr>
      <xdr:spPr>
        <a:xfrm>
          <a:off x="6017260" y="4194810"/>
          <a:ext cx="5656580" cy="191770"/>
        </a:xfrm>
        <a:prstGeom prst="bentConnector3">
          <a:avLst>
            <a:gd name="adj1" fmla="val 63939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50482</xdr:colOff>
      <xdr:row>245</xdr:row>
      <xdr:rowOff>80327</xdr:rowOff>
    </xdr:from>
    <xdr:to>
      <xdr:col>60</xdr:col>
      <xdr:colOff>354012</xdr:colOff>
      <xdr:row>263</xdr:row>
      <xdr:rowOff>115252</xdr:rowOff>
    </xdr:to>
    <xdr:cxnSp>
      <xdr:nvCxnSpPr>
        <xdr:cNvPr id="98" name="肘形连接符 97"/>
        <xdr:cNvCxnSpPr/>
      </xdr:nvCxnSpPr>
      <xdr:spPr>
        <a:xfrm rot="5400000" flipV="1">
          <a:off x="36211510" y="55744110"/>
          <a:ext cx="4058285" cy="2254250"/>
        </a:xfrm>
        <a:prstGeom prst="bentConnector3">
          <a:avLst>
            <a:gd name="adj1" fmla="val 50008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615950</xdr:colOff>
      <xdr:row>275</xdr:row>
      <xdr:rowOff>22225</xdr:rowOff>
    </xdr:from>
    <xdr:to>
      <xdr:col>74</xdr:col>
      <xdr:colOff>41275</xdr:colOff>
      <xdr:row>399</xdr:row>
      <xdr:rowOff>168275</xdr:rowOff>
    </xdr:to>
    <xdr:cxnSp>
      <xdr:nvCxnSpPr>
        <xdr:cNvPr id="99" name="肘形连接符 98"/>
        <xdr:cNvCxnSpPr/>
      </xdr:nvCxnSpPr>
      <xdr:spPr>
        <a:xfrm flipV="1">
          <a:off x="16221710" y="61490225"/>
          <a:ext cx="31937325" cy="27862530"/>
        </a:xfrm>
        <a:prstGeom prst="bentConnector3">
          <a:avLst>
            <a:gd name="adj1" fmla="val 11644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574992</xdr:colOff>
      <xdr:row>340</xdr:row>
      <xdr:rowOff>210502</xdr:rowOff>
    </xdr:from>
    <xdr:to>
      <xdr:col>17</xdr:col>
      <xdr:colOff>79692</xdr:colOff>
      <xdr:row>373</xdr:row>
      <xdr:rowOff>155257</xdr:rowOff>
    </xdr:to>
    <xdr:cxnSp>
      <xdr:nvCxnSpPr>
        <xdr:cNvPr id="100" name="肘形连接符 99"/>
        <xdr:cNvCxnSpPr/>
      </xdr:nvCxnSpPr>
      <xdr:spPr>
        <a:xfrm rot="16200000">
          <a:off x="6094730" y="78489175"/>
          <a:ext cx="7320915" cy="2755900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0</xdr:colOff>
      <xdr:row>2</xdr:row>
      <xdr:rowOff>0</xdr:rowOff>
    </xdr:from>
    <xdr:to>
      <xdr:col>24</xdr:col>
      <xdr:colOff>502285</xdr:colOff>
      <xdr:row>5</xdr:row>
      <xdr:rowOff>215265</xdr:rowOff>
    </xdr:to>
    <xdr:pic>
      <xdr:nvPicPr>
        <xdr:cNvPr id="101" name="图片 100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4955520" y="447040"/>
          <a:ext cx="11525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94615</xdr:colOff>
      <xdr:row>396</xdr:row>
      <xdr:rowOff>158115</xdr:rowOff>
    </xdr:from>
    <xdr:to>
      <xdr:col>31</xdr:col>
      <xdr:colOff>466090</xdr:colOff>
      <xdr:row>405</xdr:row>
      <xdr:rowOff>222885</xdr:rowOff>
    </xdr:to>
    <xdr:cxnSp>
      <xdr:nvCxnSpPr>
        <xdr:cNvPr id="103" name="肘形连接符 102"/>
        <xdr:cNvCxnSpPr/>
      </xdr:nvCxnSpPr>
      <xdr:spPr>
        <a:xfrm flipV="1">
          <a:off x="15050135" y="88672035"/>
          <a:ext cx="5573395" cy="2076450"/>
        </a:xfrm>
        <a:prstGeom prst="bentConnector3">
          <a:avLst>
            <a:gd name="adj1" fmla="val 50011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0</xdr:colOff>
      <xdr:row>8</xdr:row>
      <xdr:rowOff>0</xdr:rowOff>
    </xdr:from>
    <xdr:to>
      <xdr:col>24</xdr:col>
      <xdr:colOff>207010</xdr:colOff>
      <xdr:row>9</xdr:row>
      <xdr:rowOff>128905</xdr:rowOff>
    </xdr:to>
    <xdr:pic>
      <xdr:nvPicPr>
        <xdr:cNvPr id="104" name="图片 10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4955520" y="1788160"/>
          <a:ext cx="857250" cy="352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0</xdr:colOff>
      <xdr:row>10</xdr:row>
      <xdr:rowOff>0</xdr:rowOff>
    </xdr:from>
    <xdr:to>
      <xdr:col>23</xdr:col>
      <xdr:colOff>523875</xdr:colOff>
      <xdr:row>11</xdr:row>
      <xdr:rowOff>24130</xdr:rowOff>
    </xdr:to>
    <xdr:pic>
      <xdr:nvPicPr>
        <xdr:cNvPr id="105" name="图片 10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14955520" y="2235200"/>
          <a:ext cx="523875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528320</xdr:colOff>
      <xdr:row>346</xdr:row>
      <xdr:rowOff>56515</xdr:rowOff>
    </xdr:from>
    <xdr:to>
      <xdr:col>17</xdr:col>
      <xdr:colOff>295275</xdr:colOff>
      <xdr:row>366</xdr:row>
      <xdr:rowOff>13970</xdr:rowOff>
    </xdr:to>
    <xdr:cxnSp>
      <xdr:nvCxnSpPr>
        <xdr:cNvPr id="106" name="肘形连接符 105"/>
        <xdr:cNvCxnSpPr/>
      </xdr:nvCxnSpPr>
      <xdr:spPr>
        <a:xfrm rot="16200000">
          <a:off x="8926830" y="79399765"/>
          <a:ext cx="4427855" cy="417195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567690</xdr:colOff>
      <xdr:row>404</xdr:row>
      <xdr:rowOff>212090</xdr:rowOff>
    </xdr:from>
    <xdr:to>
      <xdr:col>23</xdr:col>
      <xdr:colOff>135890</xdr:colOff>
      <xdr:row>449</xdr:row>
      <xdr:rowOff>102870</xdr:rowOff>
    </xdr:to>
    <xdr:cxnSp>
      <xdr:nvCxnSpPr>
        <xdr:cNvPr id="107" name="肘形连接符 106"/>
        <xdr:cNvCxnSpPr/>
      </xdr:nvCxnSpPr>
      <xdr:spPr>
        <a:xfrm rot="10800000" flipV="1">
          <a:off x="1868170" y="90514170"/>
          <a:ext cx="13223240" cy="9949180"/>
        </a:xfrm>
        <a:prstGeom prst="bentConnector3">
          <a:avLst>
            <a:gd name="adj1" fmla="val 45157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529272</xdr:colOff>
      <xdr:row>408</xdr:row>
      <xdr:rowOff>122872</xdr:rowOff>
    </xdr:from>
    <xdr:to>
      <xdr:col>20</xdr:col>
      <xdr:colOff>306387</xdr:colOff>
      <xdr:row>444</xdr:row>
      <xdr:rowOff>181292</xdr:rowOff>
    </xdr:to>
    <xdr:cxnSp>
      <xdr:nvCxnSpPr>
        <xdr:cNvPr id="108" name="肘形连接符 107"/>
        <xdr:cNvCxnSpPr/>
      </xdr:nvCxnSpPr>
      <xdr:spPr>
        <a:xfrm rot="5400000">
          <a:off x="8068945" y="94181930"/>
          <a:ext cx="8105140" cy="2378075"/>
        </a:xfrm>
        <a:prstGeom prst="bentConnector3">
          <a:avLst>
            <a:gd name="adj1" fmla="val 19291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113665</xdr:colOff>
      <xdr:row>56</xdr:row>
      <xdr:rowOff>74295</xdr:rowOff>
    </xdr:from>
    <xdr:to>
      <xdr:col>3</xdr:col>
      <xdr:colOff>160655</xdr:colOff>
      <xdr:row>68</xdr:row>
      <xdr:rowOff>70485</xdr:rowOff>
    </xdr:to>
    <xdr:cxnSp>
      <xdr:nvCxnSpPr>
        <xdr:cNvPr id="109" name="肘形连接符 108"/>
        <xdr:cNvCxnSpPr/>
      </xdr:nvCxnSpPr>
      <xdr:spPr>
        <a:xfrm rot="5400000" flipV="1">
          <a:off x="748665" y="13907135"/>
          <a:ext cx="2678430" cy="46990"/>
        </a:xfrm>
        <a:prstGeom prst="bentConnector3">
          <a:avLst>
            <a:gd name="adj1" fmla="val 50000"/>
          </a:avLst>
        </a:prstGeom>
        <a:ln w="76200">
          <a:solidFill>
            <a:srgbClr val="00B0F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0</xdr:colOff>
      <xdr:row>12</xdr:row>
      <xdr:rowOff>0</xdr:rowOff>
    </xdr:from>
    <xdr:to>
      <xdr:col>21</xdr:col>
      <xdr:colOff>130810</xdr:colOff>
      <xdr:row>13</xdr:row>
      <xdr:rowOff>5080</xdr:rowOff>
    </xdr:to>
    <xdr:pic>
      <xdr:nvPicPr>
        <xdr:cNvPr id="92" name="图片 9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3004800" y="2682240"/>
          <a:ext cx="78105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25</xdr:col>
      <xdr:colOff>0</xdr:colOff>
      <xdr:row>2</xdr:row>
      <xdr:rowOff>0</xdr:rowOff>
    </xdr:from>
    <xdr:to>
      <xdr:col>27</xdr:col>
      <xdr:colOff>252095</xdr:colOff>
      <xdr:row>6</xdr:row>
      <xdr:rowOff>29845</xdr:rowOff>
    </xdr:to>
    <xdr:pic>
      <xdr:nvPicPr>
        <xdr:cNvPr id="102" name="图片 10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6256000" y="447040"/>
          <a:ext cx="15525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19</xdr:col>
      <xdr:colOff>640715</xdr:colOff>
      <xdr:row>13</xdr:row>
      <xdr:rowOff>126365</xdr:rowOff>
    </xdr:from>
    <xdr:to>
      <xdr:col>22</xdr:col>
      <xdr:colOff>128270</xdr:colOff>
      <xdr:row>17</xdr:row>
      <xdr:rowOff>213360</xdr:rowOff>
    </xdr:to>
    <xdr:pic>
      <xdr:nvPicPr>
        <xdr:cNvPr id="110" name="图片 109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2995275" y="3032125"/>
          <a:ext cx="143827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46</xdr:col>
      <xdr:colOff>0</xdr:colOff>
      <xdr:row>120</xdr:row>
      <xdr:rowOff>0</xdr:rowOff>
    </xdr:from>
    <xdr:to>
      <xdr:col>57</xdr:col>
      <xdr:colOff>523240</xdr:colOff>
      <xdr:row>147</xdr:row>
      <xdr:rowOff>97790</xdr:rowOff>
    </xdr:to>
    <xdr:grpSp>
      <xdr:nvGrpSpPr>
        <xdr:cNvPr id="113" name="组合 112"/>
        <xdr:cNvGrpSpPr/>
      </xdr:nvGrpSpPr>
      <xdr:grpSpPr>
        <a:xfrm>
          <a:off x="29911040" y="26822400"/>
          <a:ext cx="7675880" cy="6132830"/>
          <a:chOff x="47377" y="41811"/>
          <a:chExt cx="12164" cy="9560"/>
        </a:xfrm>
      </xdr:grpSpPr>
      <xdr:pic>
        <xdr:nvPicPr>
          <xdr:cNvPr id="36" name="图片 35"/>
          <xdr:cNvPicPr>
            <a:picLocks noChangeAspect="1"/>
          </xdr:cNvPicPr>
        </xdr:nvPicPr>
        <xdr:blipFill>
          <a:blip r:embed="rId73"/>
          <a:stretch>
            <a:fillRect/>
          </a:stretch>
        </xdr:blipFill>
        <xdr:spPr>
          <a:xfrm>
            <a:off x="47377" y="41811"/>
            <a:ext cx="12165" cy="9561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12" name="图片 111"/>
          <xdr:cNvPicPr>
            <a:picLocks noChangeAspect="1"/>
          </xdr:cNvPicPr>
        </xdr:nvPicPr>
        <xdr:blipFill>
          <a:blip r:embed="rId74"/>
          <a:stretch>
            <a:fillRect/>
          </a:stretch>
        </xdr:blipFill>
        <xdr:spPr>
          <a:xfrm>
            <a:off x="48361" y="44296"/>
            <a:ext cx="1738" cy="356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25</xdr:col>
      <xdr:colOff>240982</xdr:colOff>
      <xdr:row>184</xdr:row>
      <xdr:rowOff>222567</xdr:rowOff>
    </xdr:from>
    <xdr:to>
      <xdr:col>30</xdr:col>
      <xdr:colOff>356552</xdr:colOff>
      <xdr:row>396</xdr:row>
      <xdr:rowOff>204152</xdr:rowOff>
    </xdr:to>
    <xdr:cxnSp>
      <xdr:nvCxnSpPr>
        <xdr:cNvPr id="114" name="肘形连接符 113"/>
        <xdr:cNvCxnSpPr/>
      </xdr:nvCxnSpPr>
      <xdr:spPr>
        <a:xfrm rot="16200000">
          <a:off x="-5503545" y="63350140"/>
          <a:ext cx="47367190" cy="3366770"/>
        </a:xfrm>
        <a:prstGeom prst="bentConnector3">
          <a:avLst>
            <a:gd name="adj1" fmla="val 766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420052</xdr:colOff>
      <xdr:row>142</xdr:row>
      <xdr:rowOff>141287</xdr:rowOff>
    </xdr:from>
    <xdr:to>
      <xdr:col>58</xdr:col>
      <xdr:colOff>211137</xdr:colOff>
      <xdr:row>397</xdr:row>
      <xdr:rowOff>129857</xdr:rowOff>
    </xdr:to>
    <xdr:cxnSp>
      <xdr:nvCxnSpPr>
        <xdr:cNvPr id="111" name="肘形连接符 110"/>
        <xdr:cNvCxnSpPr/>
      </xdr:nvCxnSpPr>
      <xdr:spPr>
        <a:xfrm rot="16200000">
          <a:off x="107315" y="51049555"/>
          <a:ext cx="56986170" cy="18648045"/>
        </a:xfrm>
        <a:prstGeom prst="bentConnector3">
          <a:avLst>
            <a:gd name="adj1" fmla="val 47304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0</xdr:colOff>
      <xdr:row>125</xdr:row>
      <xdr:rowOff>0</xdr:rowOff>
    </xdr:from>
    <xdr:to>
      <xdr:col>9</xdr:col>
      <xdr:colOff>271145</xdr:colOff>
      <xdr:row>174</xdr:row>
      <xdr:rowOff>2540</xdr:rowOff>
    </xdr:to>
    <xdr:grpSp>
      <xdr:nvGrpSpPr>
        <xdr:cNvPr id="8" name="组合 7"/>
        <xdr:cNvGrpSpPr/>
      </xdr:nvGrpSpPr>
      <xdr:grpSpPr>
        <a:xfrm>
          <a:off x="1917065" y="28897580"/>
          <a:ext cx="3145790" cy="10955020"/>
          <a:chOff x="74589" y="341"/>
          <a:chExt cx="13762" cy="16966"/>
        </a:xfrm>
      </xdr:grpSpPr>
      <xdr:pic>
        <xdr:nvPicPr>
          <xdr:cNvPr id="9" name="图片 8"/>
          <xdr:cNvPicPr>
            <a:picLocks noChangeAspect="1"/>
          </xdr:cNvPicPr>
        </xdr:nvPicPr>
        <xdr:blipFill>
          <a:blip r:embed="rId1"/>
          <a:stretch>
            <a:fillRect/>
          </a:stretch>
        </xdr:blipFill>
        <xdr:spPr>
          <a:xfrm>
            <a:off x="74859" y="341"/>
            <a:ext cx="13358" cy="8659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2"/>
          <a:stretch>
            <a:fillRect/>
          </a:stretch>
        </xdr:blipFill>
        <xdr:spPr>
          <a:xfrm>
            <a:off x="74589" y="8957"/>
            <a:ext cx="13763" cy="8350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55880</xdr:colOff>
      <xdr:row>1</xdr:row>
      <xdr:rowOff>10795</xdr:rowOff>
    </xdr:from>
    <xdr:to>
      <xdr:col>2</xdr:col>
      <xdr:colOff>520065</xdr:colOff>
      <xdr:row>4</xdr:row>
      <xdr:rowOff>197485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06120" y="234315"/>
          <a:ext cx="1114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649605</xdr:colOff>
      <xdr:row>1</xdr:row>
      <xdr:rowOff>201295</xdr:rowOff>
    </xdr:from>
    <xdr:to>
      <xdr:col>6</xdr:col>
      <xdr:colOff>99060</xdr:colOff>
      <xdr:row>4</xdr:row>
      <xdr:rowOff>168910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600325" y="424815"/>
          <a:ext cx="14001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257175</xdr:colOff>
      <xdr:row>1</xdr:row>
      <xdr:rowOff>64770</xdr:rowOff>
    </xdr:from>
    <xdr:to>
      <xdr:col>13</xdr:col>
      <xdr:colOff>147320</xdr:colOff>
      <xdr:row>5</xdr:row>
      <xdr:rowOff>18415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409815" y="288290"/>
          <a:ext cx="11906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403860</xdr:colOff>
      <xdr:row>1</xdr:row>
      <xdr:rowOff>33655</xdr:rowOff>
    </xdr:from>
    <xdr:to>
      <xdr:col>15</xdr:col>
      <xdr:colOff>236855</xdr:colOff>
      <xdr:row>5</xdr:row>
      <xdr:rowOff>73025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856980" y="257175"/>
          <a:ext cx="113347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25400</xdr:colOff>
      <xdr:row>1</xdr:row>
      <xdr:rowOff>34925</xdr:rowOff>
    </xdr:from>
    <xdr:to>
      <xdr:col>11</xdr:col>
      <xdr:colOff>29845</xdr:colOff>
      <xdr:row>4</xdr:row>
      <xdr:rowOff>193040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877560" y="258445"/>
          <a:ext cx="130492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71755</xdr:colOff>
      <xdr:row>5</xdr:row>
      <xdr:rowOff>54610</xdr:rowOff>
    </xdr:from>
    <xdr:to>
      <xdr:col>11</xdr:col>
      <xdr:colOff>123825</xdr:colOff>
      <xdr:row>6</xdr:row>
      <xdr:rowOff>40640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923915" y="1172210"/>
          <a:ext cx="1352550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512445</xdr:colOff>
      <xdr:row>1</xdr:row>
      <xdr:rowOff>138430</xdr:rowOff>
    </xdr:from>
    <xdr:to>
      <xdr:col>17</xdr:col>
      <xdr:colOff>364490</xdr:colOff>
      <xdr:row>5</xdr:row>
      <xdr:rowOff>130175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0266045" y="361950"/>
          <a:ext cx="11525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35560</xdr:colOff>
      <xdr:row>20</xdr:row>
      <xdr:rowOff>201930</xdr:rowOff>
    </xdr:from>
    <xdr:to>
      <xdr:col>8</xdr:col>
      <xdr:colOff>499745</xdr:colOff>
      <xdr:row>24</xdr:row>
      <xdr:rowOff>165100</xdr:rowOff>
    </xdr:to>
    <xdr:pic>
      <xdr:nvPicPr>
        <xdr:cNvPr id="11" name="图片 1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587240" y="4672330"/>
          <a:ext cx="1114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25400</xdr:colOff>
      <xdr:row>20</xdr:row>
      <xdr:rowOff>117475</xdr:rowOff>
    </xdr:from>
    <xdr:to>
      <xdr:col>10</xdr:col>
      <xdr:colOff>488950</xdr:colOff>
      <xdr:row>25</xdr:row>
      <xdr:rowOff>190500</xdr:rowOff>
    </xdr:to>
    <xdr:pic>
      <xdr:nvPicPr>
        <xdr:cNvPr id="12" name="图片 11"/>
        <xdr:cNvPicPr>
          <a:picLocks noChangeAspect="1"/>
        </xdr:cNvPicPr>
      </xdr:nvPicPr>
      <xdr:blipFill>
        <a:blip r:embed="rId8"/>
        <a:srcRect/>
        <a:stretch>
          <a:fillRect/>
        </a:stretch>
      </xdr:blipFill>
      <xdr:spPr>
        <a:xfrm>
          <a:off x="5877560" y="4587875"/>
          <a:ext cx="1113790" cy="1190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638175</xdr:colOff>
      <xdr:row>24</xdr:row>
      <xdr:rowOff>74930</xdr:rowOff>
    </xdr:from>
    <xdr:to>
      <xdr:col>13</xdr:col>
      <xdr:colOff>144780</xdr:colOff>
      <xdr:row>28</xdr:row>
      <xdr:rowOff>95250</xdr:rowOff>
    </xdr:to>
    <xdr:pic>
      <xdr:nvPicPr>
        <xdr:cNvPr id="13" name="图片 1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140575" y="5439410"/>
          <a:ext cx="14573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15240</xdr:colOff>
      <xdr:row>25</xdr:row>
      <xdr:rowOff>160020</xdr:rowOff>
    </xdr:from>
    <xdr:to>
      <xdr:col>10</xdr:col>
      <xdr:colOff>574675</xdr:colOff>
      <xdr:row>27</xdr:row>
      <xdr:rowOff>103505</xdr:rowOff>
    </xdr:to>
    <xdr:pic>
      <xdr:nvPicPr>
        <xdr:cNvPr id="14" name="图片 1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867400" y="5748020"/>
          <a:ext cx="1209675" cy="390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48260</xdr:colOff>
      <xdr:row>30</xdr:row>
      <xdr:rowOff>109855</xdr:rowOff>
    </xdr:from>
    <xdr:to>
      <xdr:col>10</xdr:col>
      <xdr:colOff>319405</xdr:colOff>
      <xdr:row>31</xdr:row>
      <xdr:rowOff>174625</xdr:rowOff>
    </xdr:to>
    <xdr:pic>
      <xdr:nvPicPr>
        <xdr:cNvPr id="15" name="图片 1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900420" y="6815455"/>
          <a:ext cx="921385" cy="288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236855</xdr:colOff>
      <xdr:row>28</xdr:row>
      <xdr:rowOff>128270</xdr:rowOff>
    </xdr:from>
    <xdr:to>
      <xdr:col>13</xdr:col>
      <xdr:colOff>191135</xdr:colOff>
      <xdr:row>33</xdr:row>
      <xdr:rowOff>115570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739255" y="6386830"/>
          <a:ext cx="1905000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35</xdr:row>
      <xdr:rowOff>0</xdr:rowOff>
    </xdr:from>
    <xdr:to>
      <xdr:col>11</xdr:col>
      <xdr:colOff>185420</xdr:colOff>
      <xdr:row>36</xdr:row>
      <xdr:rowOff>214630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852160" y="7823200"/>
          <a:ext cx="1485900" cy="438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417195</xdr:colOff>
      <xdr:row>34</xdr:row>
      <xdr:rowOff>12065</xdr:rowOff>
    </xdr:from>
    <xdr:to>
      <xdr:col>13</xdr:col>
      <xdr:colOff>209550</xdr:colOff>
      <xdr:row>38</xdr:row>
      <xdr:rowOff>32385</xdr:rowOff>
    </xdr:to>
    <xdr:pic>
      <xdr:nvPicPr>
        <xdr:cNvPr id="18" name="图片 1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919595" y="7611745"/>
          <a:ext cx="174307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427355</xdr:colOff>
      <xdr:row>38</xdr:row>
      <xdr:rowOff>96520</xdr:rowOff>
    </xdr:from>
    <xdr:to>
      <xdr:col>13</xdr:col>
      <xdr:colOff>181610</xdr:colOff>
      <xdr:row>42</xdr:row>
      <xdr:rowOff>126365</xdr:rowOff>
    </xdr:to>
    <xdr:pic>
      <xdr:nvPicPr>
        <xdr:cNvPr id="20" name="图片 1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929755" y="8590280"/>
          <a:ext cx="17049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623570</xdr:colOff>
      <xdr:row>9</xdr:row>
      <xdr:rowOff>185420</xdr:rowOff>
    </xdr:from>
    <xdr:to>
      <xdr:col>12</xdr:col>
      <xdr:colOff>225425</xdr:colOff>
      <xdr:row>13</xdr:row>
      <xdr:rowOff>215265</xdr:rowOff>
    </xdr:to>
    <xdr:pic>
      <xdr:nvPicPr>
        <xdr:cNvPr id="21" name="图片 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475730" y="2197100"/>
          <a:ext cx="15525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427355</xdr:colOff>
      <xdr:row>42</xdr:row>
      <xdr:rowOff>160020</xdr:rowOff>
    </xdr:from>
    <xdr:to>
      <xdr:col>13</xdr:col>
      <xdr:colOff>210185</xdr:colOff>
      <xdr:row>46</xdr:row>
      <xdr:rowOff>123190</xdr:rowOff>
    </xdr:to>
    <xdr:pic>
      <xdr:nvPicPr>
        <xdr:cNvPr id="23" name="图片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929755" y="9547860"/>
          <a:ext cx="17335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21590</xdr:colOff>
      <xdr:row>49</xdr:row>
      <xdr:rowOff>201295</xdr:rowOff>
    </xdr:from>
    <xdr:to>
      <xdr:col>9</xdr:col>
      <xdr:colOff>121285</xdr:colOff>
      <xdr:row>52</xdr:row>
      <xdr:rowOff>168910</xdr:rowOff>
    </xdr:to>
    <xdr:pic>
      <xdr:nvPicPr>
        <xdr:cNvPr id="24" name="图片 2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573270" y="11153775"/>
          <a:ext cx="14001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86995</xdr:colOff>
      <xdr:row>50</xdr:row>
      <xdr:rowOff>53340</xdr:rowOff>
    </xdr:from>
    <xdr:to>
      <xdr:col>10</xdr:col>
      <xdr:colOff>322580</xdr:colOff>
      <xdr:row>52</xdr:row>
      <xdr:rowOff>6350</xdr:rowOff>
    </xdr:to>
    <xdr:pic>
      <xdr:nvPicPr>
        <xdr:cNvPr id="25" name="图片 2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939155" y="11229340"/>
          <a:ext cx="885825" cy="40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50</xdr:row>
      <xdr:rowOff>0</xdr:rowOff>
    </xdr:from>
    <xdr:to>
      <xdr:col>13</xdr:col>
      <xdr:colOff>99695</xdr:colOff>
      <xdr:row>54</xdr:row>
      <xdr:rowOff>1270</xdr:rowOff>
    </xdr:to>
    <xdr:pic>
      <xdr:nvPicPr>
        <xdr:cNvPr id="26" name="图片 2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152640" y="11176000"/>
          <a:ext cx="14001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54</xdr:row>
      <xdr:rowOff>0</xdr:rowOff>
    </xdr:from>
    <xdr:to>
      <xdr:col>13</xdr:col>
      <xdr:colOff>109220</xdr:colOff>
      <xdr:row>57</xdr:row>
      <xdr:rowOff>177165</xdr:rowOff>
    </xdr:to>
    <xdr:pic>
      <xdr:nvPicPr>
        <xdr:cNvPr id="27" name="图片 2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7152640" y="12070080"/>
          <a:ext cx="14097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58</xdr:row>
      <xdr:rowOff>0</xdr:rowOff>
    </xdr:from>
    <xdr:to>
      <xdr:col>13</xdr:col>
      <xdr:colOff>128270</xdr:colOff>
      <xdr:row>61</xdr:row>
      <xdr:rowOff>167640</xdr:rowOff>
    </xdr:to>
    <xdr:pic>
      <xdr:nvPicPr>
        <xdr:cNvPr id="28" name="图片 2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152640" y="12964160"/>
          <a:ext cx="142875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62</xdr:row>
      <xdr:rowOff>0</xdr:rowOff>
    </xdr:from>
    <xdr:to>
      <xdr:col>13</xdr:col>
      <xdr:colOff>147320</xdr:colOff>
      <xdr:row>65</xdr:row>
      <xdr:rowOff>158115</xdr:rowOff>
    </xdr:to>
    <xdr:pic>
      <xdr:nvPicPr>
        <xdr:cNvPr id="29" name="图片 2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7152640" y="13858240"/>
          <a:ext cx="144780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66</xdr:row>
      <xdr:rowOff>0</xdr:rowOff>
    </xdr:from>
    <xdr:to>
      <xdr:col>13</xdr:col>
      <xdr:colOff>147320</xdr:colOff>
      <xdr:row>69</xdr:row>
      <xdr:rowOff>177165</xdr:rowOff>
    </xdr:to>
    <xdr:pic>
      <xdr:nvPicPr>
        <xdr:cNvPr id="30" name="图片 2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7152640" y="14752320"/>
          <a:ext cx="14478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70</xdr:row>
      <xdr:rowOff>0</xdr:rowOff>
    </xdr:from>
    <xdr:to>
      <xdr:col>13</xdr:col>
      <xdr:colOff>137795</xdr:colOff>
      <xdr:row>73</xdr:row>
      <xdr:rowOff>215265</xdr:rowOff>
    </xdr:to>
    <xdr:pic>
      <xdr:nvPicPr>
        <xdr:cNvPr id="31" name="图片 3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7152640" y="15646400"/>
          <a:ext cx="14382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49</xdr:row>
      <xdr:rowOff>10160</xdr:rowOff>
    </xdr:from>
    <xdr:to>
      <xdr:col>2</xdr:col>
      <xdr:colOff>374015</xdr:colOff>
      <xdr:row>52</xdr:row>
      <xdr:rowOff>187325</xdr:rowOff>
    </xdr:to>
    <xdr:pic>
      <xdr:nvPicPr>
        <xdr:cNvPr id="32" name="图片 3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36220" y="10962640"/>
          <a:ext cx="1438275" cy="847725"/>
        </a:xfrm>
        <a:prstGeom prst="rect">
          <a:avLst/>
        </a:prstGeom>
      </xdr:spPr>
    </xdr:pic>
    <xdr:clientData/>
  </xdr:twoCellAnchor>
  <xdr:twoCellAnchor>
    <xdr:from>
      <xdr:col>5</xdr:col>
      <xdr:colOff>101600</xdr:colOff>
      <xdr:row>50</xdr:row>
      <xdr:rowOff>41275</xdr:rowOff>
    </xdr:from>
    <xdr:to>
      <xdr:col>6</xdr:col>
      <xdr:colOff>631825</xdr:colOff>
      <xdr:row>51</xdr:row>
      <xdr:rowOff>216535</xdr:rowOff>
    </xdr:to>
    <xdr:pic>
      <xdr:nvPicPr>
        <xdr:cNvPr id="33" name="图片 32"/>
        <xdr:cNvPicPr>
          <a:picLocks noChangeAspect="1"/>
        </xdr:cNvPicPr>
      </xdr:nvPicPr>
      <xdr:blipFill>
        <a:blip r:embed="rId26"/>
        <a:srcRect/>
        <a:stretch>
          <a:fillRect/>
        </a:stretch>
      </xdr:blipFill>
      <xdr:spPr>
        <a:xfrm>
          <a:off x="3352800" y="11217275"/>
          <a:ext cx="1180465" cy="39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74</xdr:row>
      <xdr:rowOff>0</xdr:rowOff>
    </xdr:from>
    <xdr:to>
      <xdr:col>13</xdr:col>
      <xdr:colOff>175895</xdr:colOff>
      <xdr:row>77</xdr:row>
      <xdr:rowOff>205740</xdr:rowOff>
    </xdr:to>
    <xdr:pic>
      <xdr:nvPicPr>
        <xdr:cNvPr id="34" name="图片 3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7152640" y="1654048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74</xdr:row>
      <xdr:rowOff>0</xdr:rowOff>
    </xdr:from>
    <xdr:to>
      <xdr:col>10</xdr:col>
      <xdr:colOff>245110</xdr:colOff>
      <xdr:row>75</xdr:row>
      <xdr:rowOff>24130</xdr:rowOff>
    </xdr:to>
    <xdr:pic>
      <xdr:nvPicPr>
        <xdr:cNvPr id="35" name="图片 34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852160" y="16540480"/>
          <a:ext cx="895350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57</xdr:row>
      <xdr:rowOff>165100</xdr:rowOff>
    </xdr:from>
    <xdr:to>
      <xdr:col>2</xdr:col>
      <xdr:colOff>383540</xdr:colOff>
      <xdr:row>61</xdr:row>
      <xdr:rowOff>99695</xdr:rowOff>
    </xdr:to>
    <xdr:pic>
      <xdr:nvPicPr>
        <xdr:cNvPr id="37" name="图片 3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236220" y="12905740"/>
          <a:ext cx="144780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53</xdr:row>
      <xdr:rowOff>165100</xdr:rowOff>
    </xdr:from>
    <xdr:to>
      <xdr:col>2</xdr:col>
      <xdr:colOff>364490</xdr:colOff>
      <xdr:row>57</xdr:row>
      <xdr:rowOff>109220</xdr:rowOff>
    </xdr:to>
    <xdr:pic>
      <xdr:nvPicPr>
        <xdr:cNvPr id="38" name="图片 3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36220" y="12011660"/>
          <a:ext cx="142875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50</xdr:row>
      <xdr:rowOff>0</xdr:rowOff>
    </xdr:from>
    <xdr:to>
      <xdr:col>16</xdr:col>
      <xdr:colOff>147320</xdr:colOff>
      <xdr:row>53</xdr:row>
      <xdr:rowOff>186690</xdr:rowOff>
    </xdr:to>
    <xdr:pic>
      <xdr:nvPicPr>
        <xdr:cNvPr id="39" name="图片 38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103360" y="11176000"/>
          <a:ext cx="14478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54</xdr:row>
      <xdr:rowOff>0</xdr:rowOff>
    </xdr:from>
    <xdr:to>
      <xdr:col>16</xdr:col>
      <xdr:colOff>175895</xdr:colOff>
      <xdr:row>57</xdr:row>
      <xdr:rowOff>196215</xdr:rowOff>
    </xdr:to>
    <xdr:pic>
      <xdr:nvPicPr>
        <xdr:cNvPr id="40" name="图片 39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9103360" y="12070080"/>
          <a:ext cx="147637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58</xdr:row>
      <xdr:rowOff>0</xdr:rowOff>
    </xdr:from>
    <xdr:to>
      <xdr:col>16</xdr:col>
      <xdr:colOff>147320</xdr:colOff>
      <xdr:row>61</xdr:row>
      <xdr:rowOff>205740</xdr:rowOff>
    </xdr:to>
    <xdr:pic>
      <xdr:nvPicPr>
        <xdr:cNvPr id="41" name="图片 4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103360" y="1296416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62</xdr:row>
      <xdr:rowOff>0</xdr:rowOff>
    </xdr:from>
    <xdr:to>
      <xdr:col>16</xdr:col>
      <xdr:colOff>175895</xdr:colOff>
      <xdr:row>66</xdr:row>
      <xdr:rowOff>29845</xdr:rowOff>
    </xdr:to>
    <xdr:pic>
      <xdr:nvPicPr>
        <xdr:cNvPr id="42" name="图片 4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103360" y="13858240"/>
          <a:ext cx="14763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74</xdr:row>
      <xdr:rowOff>0</xdr:rowOff>
    </xdr:from>
    <xdr:to>
      <xdr:col>16</xdr:col>
      <xdr:colOff>166370</xdr:colOff>
      <xdr:row>78</xdr:row>
      <xdr:rowOff>39370</xdr:rowOff>
    </xdr:to>
    <xdr:pic>
      <xdr:nvPicPr>
        <xdr:cNvPr id="43" name="图片 4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103360" y="16540480"/>
          <a:ext cx="146685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50</xdr:row>
      <xdr:rowOff>0</xdr:rowOff>
    </xdr:from>
    <xdr:to>
      <xdr:col>19</xdr:col>
      <xdr:colOff>166370</xdr:colOff>
      <xdr:row>53</xdr:row>
      <xdr:rowOff>215265</xdr:rowOff>
    </xdr:to>
    <xdr:pic>
      <xdr:nvPicPr>
        <xdr:cNvPr id="44" name="图片 43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1054080" y="11176000"/>
          <a:ext cx="14668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54</xdr:row>
      <xdr:rowOff>0</xdr:rowOff>
    </xdr:from>
    <xdr:to>
      <xdr:col>19</xdr:col>
      <xdr:colOff>166370</xdr:colOff>
      <xdr:row>58</xdr:row>
      <xdr:rowOff>39370</xdr:rowOff>
    </xdr:to>
    <xdr:pic>
      <xdr:nvPicPr>
        <xdr:cNvPr id="45" name="图片 44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1054080" y="12070080"/>
          <a:ext cx="146685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640080</xdr:colOff>
      <xdr:row>58</xdr:row>
      <xdr:rowOff>59690</xdr:rowOff>
    </xdr:from>
    <xdr:to>
      <xdr:col>19</xdr:col>
      <xdr:colOff>127635</xdr:colOff>
      <xdr:row>62</xdr:row>
      <xdr:rowOff>22860</xdr:rowOff>
    </xdr:to>
    <xdr:pic>
      <xdr:nvPicPr>
        <xdr:cNvPr id="46" name="图片 45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1043920" y="13023850"/>
          <a:ext cx="14382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62</xdr:row>
      <xdr:rowOff>0</xdr:rowOff>
    </xdr:from>
    <xdr:to>
      <xdr:col>19</xdr:col>
      <xdr:colOff>118745</xdr:colOff>
      <xdr:row>65</xdr:row>
      <xdr:rowOff>196215</xdr:rowOff>
    </xdr:to>
    <xdr:pic>
      <xdr:nvPicPr>
        <xdr:cNvPr id="47" name="图片 46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1054080" y="13858240"/>
          <a:ext cx="14192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66</xdr:row>
      <xdr:rowOff>0</xdr:rowOff>
    </xdr:from>
    <xdr:to>
      <xdr:col>19</xdr:col>
      <xdr:colOff>128270</xdr:colOff>
      <xdr:row>70</xdr:row>
      <xdr:rowOff>1270</xdr:rowOff>
    </xdr:to>
    <xdr:pic>
      <xdr:nvPicPr>
        <xdr:cNvPr id="48" name="图片 47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1054080" y="14752320"/>
          <a:ext cx="142875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74</xdr:row>
      <xdr:rowOff>0</xdr:rowOff>
    </xdr:from>
    <xdr:to>
      <xdr:col>19</xdr:col>
      <xdr:colOff>137795</xdr:colOff>
      <xdr:row>77</xdr:row>
      <xdr:rowOff>158115</xdr:rowOff>
    </xdr:to>
    <xdr:pic>
      <xdr:nvPicPr>
        <xdr:cNvPr id="49" name="图片 48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1054080" y="16540480"/>
          <a:ext cx="14382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20</xdr:col>
      <xdr:colOff>0</xdr:colOff>
      <xdr:row>50</xdr:row>
      <xdr:rowOff>0</xdr:rowOff>
    </xdr:from>
    <xdr:to>
      <xdr:col>22</xdr:col>
      <xdr:colOff>185420</xdr:colOff>
      <xdr:row>53</xdr:row>
      <xdr:rowOff>196215</xdr:rowOff>
    </xdr:to>
    <xdr:pic>
      <xdr:nvPicPr>
        <xdr:cNvPr id="50" name="图片 49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3004800" y="11176000"/>
          <a:ext cx="14859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20</xdr:col>
      <xdr:colOff>0</xdr:colOff>
      <xdr:row>54</xdr:row>
      <xdr:rowOff>0</xdr:rowOff>
    </xdr:from>
    <xdr:to>
      <xdr:col>22</xdr:col>
      <xdr:colOff>147320</xdr:colOff>
      <xdr:row>57</xdr:row>
      <xdr:rowOff>177165</xdr:rowOff>
    </xdr:to>
    <xdr:pic>
      <xdr:nvPicPr>
        <xdr:cNvPr id="51" name="图片 50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3004800" y="12070080"/>
          <a:ext cx="14478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20</xdr:col>
      <xdr:colOff>0</xdr:colOff>
      <xdr:row>58</xdr:row>
      <xdr:rowOff>0</xdr:rowOff>
    </xdr:from>
    <xdr:to>
      <xdr:col>22</xdr:col>
      <xdr:colOff>166370</xdr:colOff>
      <xdr:row>61</xdr:row>
      <xdr:rowOff>167640</xdr:rowOff>
    </xdr:to>
    <xdr:pic>
      <xdr:nvPicPr>
        <xdr:cNvPr id="52" name="图片 51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3004800" y="12964160"/>
          <a:ext cx="146685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20</xdr:col>
      <xdr:colOff>0</xdr:colOff>
      <xdr:row>74</xdr:row>
      <xdr:rowOff>0</xdr:rowOff>
    </xdr:from>
    <xdr:to>
      <xdr:col>22</xdr:col>
      <xdr:colOff>175895</xdr:colOff>
      <xdr:row>77</xdr:row>
      <xdr:rowOff>215265</xdr:rowOff>
    </xdr:to>
    <xdr:pic>
      <xdr:nvPicPr>
        <xdr:cNvPr id="53" name="图片 52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3004800" y="16540480"/>
          <a:ext cx="14763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0</xdr:colOff>
      <xdr:row>50</xdr:row>
      <xdr:rowOff>0</xdr:rowOff>
    </xdr:from>
    <xdr:to>
      <xdr:col>25</xdr:col>
      <xdr:colOff>137795</xdr:colOff>
      <xdr:row>53</xdr:row>
      <xdr:rowOff>205740</xdr:rowOff>
    </xdr:to>
    <xdr:pic>
      <xdr:nvPicPr>
        <xdr:cNvPr id="54" name="图片 53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4955520" y="11176000"/>
          <a:ext cx="14382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0</xdr:colOff>
      <xdr:row>74</xdr:row>
      <xdr:rowOff>0</xdr:rowOff>
    </xdr:from>
    <xdr:to>
      <xdr:col>25</xdr:col>
      <xdr:colOff>166370</xdr:colOff>
      <xdr:row>77</xdr:row>
      <xdr:rowOff>186690</xdr:rowOff>
    </xdr:to>
    <xdr:pic>
      <xdr:nvPicPr>
        <xdr:cNvPr id="55" name="图片 54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4955520" y="1654048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0</xdr:colOff>
      <xdr:row>78</xdr:row>
      <xdr:rowOff>0</xdr:rowOff>
    </xdr:from>
    <xdr:to>
      <xdr:col>25</xdr:col>
      <xdr:colOff>156845</xdr:colOff>
      <xdr:row>81</xdr:row>
      <xdr:rowOff>158115</xdr:rowOff>
    </xdr:to>
    <xdr:pic>
      <xdr:nvPicPr>
        <xdr:cNvPr id="56" name="图片 55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4955520" y="17434560"/>
          <a:ext cx="145732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50</xdr:row>
      <xdr:rowOff>0</xdr:rowOff>
    </xdr:from>
    <xdr:to>
      <xdr:col>28</xdr:col>
      <xdr:colOff>137795</xdr:colOff>
      <xdr:row>53</xdr:row>
      <xdr:rowOff>186690</xdr:rowOff>
    </xdr:to>
    <xdr:pic>
      <xdr:nvPicPr>
        <xdr:cNvPr id="57" name="图片 56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6906240" y="11176000"/>
          <a:ext cx="14382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54</xdr:row>
      <xdr:rowOff>0</xdr:rowOff>
    </xdr:from>
    <xdr:to>
      <xdr:col>28</xdr:col>
      <xdr:colOff>213995</xdr:colOff>
      <xdr:row>57</xdr:row>
      <xdr:rowOff>177165</xdr:rowOff>
    </xdr:to>
    <xdr:pic>
      <xdr:nvPicPr>
        <xdr:cNvPr id="58" name="图片 57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6906240" y="12070080"/>
          <a:ext cx="15144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58</xdr:row>
      <xdr:rowOff>0</xdr:rowOff>
    </xdr:from>
    <xdr:to>
      <xdr:col>28</xdr:col>
      <xdr:colOff>137795</xdr:colOff>
      <xdr:row>61</xdr:row>
      <xdr:rowOff>215265</xdr:rowOff>
    </xdr:to>
    <xdr:pic>
      <xdr:nvPicPr>
        <xdr:cNvPr id="59" name="图片 58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6906240" y="12964160"/>
          <a:ext cx="14382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91440</xdr:colOff>
      <xdr:row>67</xdr:row>
      <xdr:rowOff>73025</xdr:rowOff>
    </xdr:from>
    <xdr:to>
      <xdr:col>6</xdr:col>
      <xdr:colOff>593725</xdr:colOff>
      <xdr:row>69</xdr:row>
      <xdr:rowOff>26035</xdr:rowOff>
    </xdr:to>
    <xdr:pic>
      <xdr:nvPicPr>
        <xdr:cNvPr id="60" name="图片 59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342640" y="15048865"/>
          <a:ext cx="1152525" cy="40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66</xdr:row>
      <xdr:rowOff>213360</xdr:rowOff>
    </xdr:from>
    <xdr:to>
      <xdr:col>2</xdr:col>
      <xdr:colOff>412115</xdr:colOff>
      <xdr:row>70</xdr:row>
      <xdr:rowOff>214630</xdr:rowOff>
    </xdr:to>
    <xdr:pic>
      <xdr:nvPicPr>
        <xdr:cNvPr id="61" name="图片 60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236220" y="1496568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62</xdr:row>
      <xdr:rowOff>0</xdr:rowOff>
    </xdr:from>
    <xdr:to>
      <xdr:col>28</xdr:col>
      <xdr:colOff>137795</xdr:colOff>
      <xdr:row>65</xdr:row>
      <xdr:rowOff>167640</xdr:rowOff>
    </xdr:to>
    <xdr:pic>
      <xdr:nvPicPr>
        <xdr:cNvPr id="62" name="图片 6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6906240" y="13858240"/>
          <a:ext cx="14382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70</xdr:row>
      <xdr:rowOff>213360</xdr:rowOff>
    </xdr:from>
    <xdr:to>
      <xdr:col>2</xdr:col>
      <xdr:colOff>374015</xdr:colOff>
      <xdr:row>74</xdr:row>
      <xdr:rowOff>157480</xdr:rowOff>
    </xdr:to>
    <xdr:pic>
      <xdr:nvPicPr>
        <xdr:cNvPr id="63" name="图片 6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236220" y="15859760"/>
          <a:ext cx="14382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66</xdr:row>
      <xdr:rowOff>0</xdr:rowOff>
    </xdr:from>
    <xdr:to>
      <xdr:col>28</xdr:col>
      <xdr:colOff>185420</xdr:colOff>
      <xdr:row>70</xdr:row>
      <xdr:rowOff>20320</xdr:rowOff>
    </xdr:to>
    <xdr:pic>
      <xdr:nvPicPr>
        <xdr:cNvPr id="64" name="图片 6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6906240" y="14752320"/>
          <a:ext cx="148590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75</xdr:row>
      <xdr:rowOff>212090</xdr:rowOff>
    </xdr:from>
    <xdr:to>
      <xdr:col>2</xdr:col>
      <xdr:colOff>421640</xdr:colOff>
      <xdr:row>80</xdr:row>
      <xdr:rowOff>8890</xdr:rowOff>
    </xdr:to>
    <xdr:pic>
      <xdr:nvPicPr>
        <xdr:cNvPr id="65" name="图片 6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236220" y="16976090"/>
          <a:ext cx="148590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266700</xdr:colOff>
      <xdr:row>76</xdr:row>
      <xdr:rowOff>18415</xdr:rowOff>
    </xdr:from>
    <xdr:to>
      <xdr:col>6</xdr:col>
      <xdr:colOff>575310</xdr:colOff>
      <xdr:row>77</xdr:row>
      <xdr:rowOff>189865</xdr:rowOff>
    </xdr:to>
    <xdr:pic>
      <xdr:nvPicPr>
        <xdr:cNvPr id="66" name="图片 65"/>
        <xdr:cNvPicPr>
          <a:picLocks noChangeAspect="1"/>
        </xdr:cNvPicPr>
      </xdr:nvPicPr>
      <xdr:blipFill>
        <a:blip r:embed="rId54"/>
        <a:srcRect/>
        <a:stretch>
          <a:fillRect/>
        </a:stretch>
      </xdr:blipFill>
      <xdr:spPr>
        <a:xfrm>
          <a:off x="2867660" y="17005935"/>
          <a:ext cx="1609090" cy="394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74</xdr:row>
      <xdr:rowOff>0</xdr:rowOff>
    </xdr:from>
    <xdr:to>
      <xdr:col>28</xdr:col>
      <xdr:colOff>204470</xdr:colOff>
      <xdr:row>77</xdr:row>
      <xdr:rowOff>215265</xdr:rowOff>
    </xdr:to>
    <xdr:pic>
      <xdr:nvPicPr>
        <xdr:cNvPr id="67" name="图片 66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906240" y="16540480"/>
          <a:ext cx="15049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29</xdr:col>
      <xdr:colOff>0</xdr:colOff>
      <xdr:row>50</xdr:row>
      <xdr:rowOff>0</xdr:rowOff>
    </xdr:from>
    <xdr:to>
      <xdr:col>31</xdr:col>
      <xdr:colOff>233045</xdr:colOff>
      <xdr:row>53</xdr:row>
      <xdr:rowOff>205740</xdr:rowOff>
    </xdr:to>
    <xdr:pic>
      <xdr:nvPicPr>
        <xdr:cNvPr id="68" name="图片 67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8856960" y="11176000"/>
          <a:ext cx="15335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29</xdr:col>
      <xdr:colOff>0</xdr:colOff>
      <xdr:row>54</xdr:row>
      <xdr:rowOff>0</xdr:rowOff>
    </xdr:from>
    <xdr:to>
      <xdr:col>31</xdr:col>
      <xdr:colOff>185420</xdr:colOff>
      <xdr:row>57</xdr:row>
      <xdr:rowOff>196215</xdr:rowOff>
    </xdr:to>
    <xdr:pic>
      <xdr:nvPicPr>
        <xdr:cNvPr id="69" name="图片 68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8856960" y="12070080"/>
          <a:ext cx="14859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27940</xdr:colOff>
      <xdr:row>54</xdr:row>
      <xdr:rowOff>20955</xdr:rowOff>
    </xdr:from>
    <xdr:to>
      <xdr:col>5</xdr:col>
      <xdr:colOff>213360</xdr:colOff>
      <xdr:row>57</xdr:row>
      <xdr:rowOff>217170</xdr:rowOff>
    </xdr:to>
    <xdr:pic>
      <xdr:nvPicPr>
        <xdr:cNvPr id="70" name="图片 69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978660" y="12091035"/>
          <a:ext cx="14859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29</xdr:col>
      <xdr:colOff>0</xdr:colOff>
      <xdr:row>58</xdr:row>
      <xdr:rowOff>0</xdr:rowOff>
    </xdr:from>
    <xdr:to>
      <xdr:col>31</xdr:col>
      <xdr:colOff>213995</xdr:colOff>
      <xdr:row>61</xdr:row>
      <xdr:rowOff>205740</xdr:rowOff>
    </xdr:to>
    <xdr:pic>
      <xdr:nvPicPr>
        <xdr:cNvPr id="71" name="图片 70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8856960" y="12964160"/>
          <a:ext cx="15144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50</xdr:row>
      <xdr:rowOff>0</xdr:rowOff>
    </xdr:from>
    <xdr:to>
      <xdr:col>34</xdr:col>
      <xdr:colOff>166370</xdr:colOff>
      <xdr:row>53</xdr:row>
      <xdr:rowOff>186690</xdr:rowOff>
    </xdr:to>
    <xdr:pic>
      <xdr:nvPicPr>
        <xdr:cNvPr id="72" name="图片 71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20807680" y="1117600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54</xdr:row>
      <xdr:rowOff>0</xdr:rowOff>
    </xdr:from>
    <xdr:to>
      <xdr:col>34</xdr:col>
      <xdr:colOff>175895</xdr:colOff>
      <xdr:row>57</xdr:row>
      <xdr:rowOff>158115</xdr:rowOff>
    </xdr:to>
    <xdr:pic>
      <xdr:nvPicPr>
        <xdr:cNvPr id="73" name="图片 72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20807680" y="12070080"/>
          <a:ext cx="14763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58</xdr:row>
      <xdr:rowOff>0</xdr:rowOff>
    </xdr:from>
    <xdr:to>
      <xdr:col>34</xdr:col>
      <xdr:colOff>156845</xdr:colOff>
      <xdr:row>61</xdr:row>
      <xdr:rowOff>177165</xdr:rowOff>
    </xdr:to>
    <xdr:pic>
      <xdr:nvPicPr>
        <xdr:cNvPr id="74" name="图片 73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20807680" y="12964160"/>
          <a:ext cx="14573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62</xdr:row>
      <xdr:rowOff>0</xdr:rowOff>
    </xdr:from>
    <xdr:to>
      <xdr:col>34</xdr:col>
      <xdr:colOff>147320</xdr:colOff>
      <xdr:row>65</xdr:row>
      <xdr:rowOff>186690</xdr:rowOff>
    </xdr:to>
    <xdr:pic>
      <xdr:nvPicPr>
        <xdr:cNvPr id="75" name="图片 74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20807680" y="13858240"/>
          <a:ext cx="14478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66</xdr:row>
      <xdr:rowOff>0</xdr:rowOff>
    </xdr:from>
    <xdr:to>
      <xdr:col>34</xdr:col>
      <xdr:colOff>137795</xdr:colOff>
      <xdr:row>69</xdr:row>
      <xdr:rowOff>158115</xdr:rowOff>
    </xdr:to>
    <xdr:pic>
      <xdr:nvPicPr>
        <xdr:cNvPr id="76" name="图片 75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20807680" y="14752320"/>
          <a:ext cx="14382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74</xdr:row>
      <xdr:rowOff>0</xdr:rowOff>
    </xdr:from>
    <xdr:to>
      <xdr:col>34</xdr:col>
      <xdr:colOff>213995</xdr:colOff>
      <xdr:row>77</xdr:row>
      <xdr:rowOff>186690</xdr:rowOff>
    </xdr:to>
    <xdr:pic>
      <xdr:nvPicPr>
        <xdr:cNvPr id="77" name="图片 76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20807680" y="16540480"/>
          <a:ext cx="15144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0</xdr:colOff>
      <xdr:row>58</xdr:row>
      <xdr:rowOff>0</xdr:rowOff>
    </xdr:from>
    <xdr:to>
      <xdr:col>5</xdr:col>
      <xdr:colOff>175895</xdr:colOff>
      <xdr:row>61</xdr:row>
      <xdr:rowOff>177165</xdr:rowOff>
    </xdr:to>
    <xdr:pic>
      <xdr:nvPicPr>
        <xdr:cNvPr id="78" name="图片 77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950720" y="1296416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35</xdr:col>
      <xdr:colOff>0</xdr:colOff>
      <xdr:row>50</xdr:row>
      <xdr:rowOff>0</xdr:rowOff>
    </xdr:from>
    <xdr:to>
      <xdr:col>37</xdr:col>
      <xdr:colOff>166370</xdr:colOff>
      <xdr:row>53</xdr:row>
      <xdr:rowOff>186690</xdr:rowOff>
    </xdr:to>
    <xdr:pic>
      <xdr:nvPicPr>
        <xdr:cNvPr id="79" name="图片 78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22758400" y="1117600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62</xdr:row>
      <xdr:rowOff>95885</xdr:rowOff>
    </xdr:from>
    <xdr:to>
      <xdr:col>2</xdr:col>
      <xdr:colOff>402590</xdr:colOff>
      <xdr:row>66</xdr:row>
      <xdr:rowOff>59055</xdr:rowOff>
    </xdr:to>
    <xdr:pic>
      <xdr:nvPicPr>
        <xdr:cNvPr id="80" name="图片 79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236220" y="13954125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421005</xdr:colOff>
      <xdr:row>62</xdr:row>
      <xdr:rowOff>106045</xdr:rowOff>
    </xdr:from>
    <xdr:to>
      <xdr:col>4</xdr:col>
      <xdr:colOff>596900</xdr:colOff>
      <xdr:row>66</xdr:row>
      <xdr:rowOff>31115</xdr:rowOff>
    </xdr:to>
    <xdr:pic>
      <xdr:nvPicPr>
        <xdr:cNvPr id="81" name="图片 80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721485" y="13964285"/>
          <a:ext cx="14763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35</xdr:col>
      <xdr:colOff>0</xdr:colOff>
      <xdr:row>54</xdr:row>
      <xdr:rowOff>0</xdr:rowOff>
    </xdr:from>
    <xdr:to>
      <xdr:col>37</xdr:col>
      <xdr:colOff>175895</xdr:colOff>
      <xdr:row>57</xdr:row>
      <xdr:rowOff>148590</xdr:rowOff>
    </xdr:to>
    <xdr:pic>
      <xdr:nvPicPr>
        <xdr:cNvPr id="82" name="图片 81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22758400" y="12070080"/>
          <a:ext cx="14763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455295</xdr:colOff>
      <xdr:row>62</xdr:row>
      <xdr:rowOff>58420</xdr:rowOff>
    </xdr:from>
    <xdr:to>
      <xdr:col>6</xdr:col>
      <xdr:colOff>631190</xdr:colOff>
      <xdr:row>65</xdr:row>
      <xdr:rowOff>216535</xdr:rowOff>
    </xdr:to>
    <xdr:pic>
      <xdr:nvPicPr>
        <xdr:cNvPr id="83" name="图片 82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056255" y="13916660"/>
          <a:ext cx="14763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35</xdr:col>
      <xdr:colOff>0</xdr:colOff>
      <xdr:row>58</xdr:row>
      <xdr:rowOff>0</xdr:rowOff>
    </xdr:from>
    <xdr:to>
      <xdr:col>37</xdr:col>
      <xdr:colOff>175895</xdr:colOff>
      <xdr:row>61</xdr:row>
      <xdr:rowOff>158115</xdr:rowOff>
    </xdr:to>
    <xdr:pic>
      <xdr:nvPicPr>
        <xdr:cNvPr id="84" name="图片 8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22758400" y="12964160"/>
          <a:ext cx="14763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38</xdr:col>
      <xdr:colOff>0</xdr:colOff>
      <xdr:row>50</xdr:row>
      <xdr:rowOff>0</xdr:rowOff>
    </xdr:from>
    <xdr:to>
      <xdr:col>40</xdr:col>
      <xdr:colOff>175895</xdr:colOff>
      <xdr:row>53</xdr:row>
      <xdr:rowOff>177165</xdr:rowOff>
    </xdr:to>
    <xdr:pic>
      <xdr:nvPicPr>
        <xdr:cNvPr id="85" name="图片 8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24709120" y="1117600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38</xdr:col>
      <xdr:colOff>0</xdr:colOff>
      <xdr:row>54</xdr:row>
      <xdr:rowOff>0</xdr:rowOff>
    </xdr:from>
    <xdr:to>
      <xdr:col>40</xdr:col>
      <xdr:colOff>213995</xdr:colOff>
      <xdr:row>57</xdr:row>
      <xdr:rowOff>196215</xdr:rowOff>
    </xdr:to>
    <xdr:pic>
      <xdr:nvPicPr>
        <xdr:cNvPr id="86" name="图片 85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24709120" y="12070080"/>
          <a:ext cx="151447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38</xdr:col>
      <xdr:colOff>0</xdr:colOff>
      <xdr:row>58</xdr:row>
      <xdr:rowOff>0</xdr:rowOff>
    </xdr:from>
    <xdr:to>
      <xdr:col>40</xdr:col>
      <xdr:colOff>156845</xdr:colOff>
      <xdr:row>61</xdr:row>
      <xdr:rowOff>186690</xdr:rowOff>
    </xdr:to>
    <xdr:pic>
      <xdr:nvPicPr>
        <xdr:cNvPr id="87" name="图片 86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24709120" y="1296416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38</xdr:col>
      <xdr:colOff>0</xdr:colOff>
      <xdr:row>62</xdr:row>
      <xdr:rowOff>0</xdr:rowOff>
    </xdr:from>
    <xdr:to>
      <xdr:col>40</xdr:col>
      <xdr:colOff>118745</xdr:colOff>
      <xdr:row>65</xdr:row>
      <xdr:rowOff>186690</xdr:rowOff>
    </xdr:to>
    <xdr:pic>
      <xdr:nvPicPr>
        <xdr:cNvPr id="88" name="图片 87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24709120" y="13858240"/>
          <a:ext cx="14192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82</xdr:row>
      <xdr:rowOff>0</xdr:rowOff>
    </xdr:from>
    <xdr:to>
      <xdr:col>8</xdr:col>
      <xdr:colOff>502285</xdr:colOff>
      <xdr:row>85</xdr:row>
      <xdr:rowOff>215265</xdr:rowOff>
    </xdr:to>
    <xdr:pic>
      <xdr:nvPicPr>
        <xdr:cNvPr id="89" name="图片 8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551680" y="18328640"/>
          <a:ext cx="11525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94</xdr:row>
      <xdr:rowOff>0</xdr:rowOff>
    </xdr:from>
    <xdr:to>
      <xdr:col>8</xdr:col>
      <xdr:colOff>483235</xdr:colOff>
      <xdr:row>98</xdr:row>
      <xdr:rowOff>39370</xdr:rowOff>
    </xdr:to>
    <xdr:pic>
      <xdr:nvPicPr>
        <xdr:cNvPr id="90" name="图片 8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551680" y="21010880"/>
          <a:ext cx="113347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95</xdr:row>
      <xdr:rowOff>0</xdr:rowOff>
    </xdr:from>
    <xdr:to>
      <xdr:col>6</xdr:col>
      <xdr:colOff>235585</xdr:colOff>
      <xdr:row>96</xdr:row>
      <xdr:rowOff>24130</xdr:rowOff>
    </xdr:to>
    <xdr:pic>
      <xdr:nvPicPr>
        <xdr:cNvPr id="91" name="图片 90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3251200" y="21234400"/>
          <a:ext cx="885825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2</xdr:col>
      <xdr:colOff>213995</xdr:colOff>
      <xdr:row>98</xdr:row>
      <xdr:rowOff>158115</xdr:rowOff>
    </xdr:to>
    <xdr:pic>
      <xdr:nvPicPr>
        <xdr:cNvPr id="92" name="图片 9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0" y="21234400"/>
          <a:ext cx="15144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238760</xdr:colOff>
      <xdr:row>9</xdr:row>
      <xdr:rowOff>128905</xdr:rowOff>
    </xdr:from>
    <xdr:to>
      <xdr:col>15</xdr:col>
      <xdr:colOff>376555</xdr:colOff>
      <xdr:row>13</xdr:row>
      <xdr:rowOff>215900</xdr:rowOff>
    </xdr:to>
    <xdr:pic>
      <xdr:nvPicPr>
        <xdr:cNvPr id="93" name="图片 9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8691880" y="2140585"/>
          <a:ext cx="143827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68580</xdr:colOff>
      <xdr:row>105</xdr:row>
      <xdr:rowOff>118745</xdr:rowOff>
    </xdr:from>
    <xdr:to>
      <xdr:col>6</xdr:col>
      <xdr:colOff>504190</xdr:colOff>
      <xdr:row>107</xdr:row>
      <xdr:rowOff>52705</xdr:rowOff>
    </xdr:to>
    <xdr:pic>
      <xdr:nvPicPr>
        <xdr:cNvPr id="94" name="图片 9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319780" y="23588345"/>
          <a:ext cx="1085850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105</xdr:row>
      <xdr:rowOff>0</xdr:rowOff>
    </xdr:from>
    <xdr:to>
      <xdr:col>2</xdr:col>
      <xdr:colOff>147320</xdr:colOff>
      <xdr:row>108</xdr:row>
      <xdr:rowOff>167640</xdr:rowOff>
    </xdr:to>
    <xdr:pic>
      <xdr:nvPicPr>
        <xdr:cNvPr id="95" name="图片 9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0" y="23469600"/>
          <a:ext cx="14478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43180</xdr:colOff>
      <xdr:row>95</xdr:row>
      <xdr:rowOff>0</xdr:rowOff>
    </xdr:from>
    <xdr:to>
      <xdr:col>10</xdr:col>
      <xdr:colOff>354965</xdr:colOff>
      <xdr:row>96</xdr:row>
      <xdr:rowOff>157480</xdr:rowOff>
    </xdr:to>
    <xdr:pic>
      <xdr:nvPicPr>
        <xdr:cNvPr id="96" name="图片 95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5895340" y="21234400"/>
          <a:ext cx="962025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95</xdr:row>
      <xdr:rowOff>0</xdr:rowOff>
    </xdr:from>
    <xdr:to>
      <xdr:col>13</xdr:col>
      <xdr:colOff>213995</xdr:colOff>
      <xdr:row>99</xdr:row>
      <xdr:rowOff>1270</xdr:rowOff>
    </xdr:to>
    <xdr:pic>
      <xdr:nvPicPr>
        <xdr:cNvPr id="97" name="图片 96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7152640" y="21234400"/>
          <a:ext cx="15144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2</xdr:col>
      <xdr:colOff>213995</xdr:colOff>
      <xdr:row>113</xdr:row>
      <xdr:rowOff>1270</xdr:rowOff>
    </xdr:to>
    <xdr:pic>
      <xdr:nvPicPr>
        <xdr:cNvPr id="98" name="图片 97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0" y="24363680"/>
          <a:ext cx="15144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99</xdr:row>
      <xdr:rowOff>0</xdr:rowOff>
    </xdr:from>
    <xdr:to>
      <xdr:col>13</xdr:col>
      <xdr:colOff>175895</xdr:colOff>
      <xdr:row>102</xdr:row>
      <xdr:rowOff>205740</xdr:rowOff>
    </xdr:to>
    <xdr:pic>
      <xdr:nvPicPr>
        <xdr:cNvPr id="99" name="图片 98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7152640" y="2212848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113</xdr:row>
      <xdr:rowOff>0</xdr:rowOff>
    </xdr:from>
    <xdr:to>
      <xdr:col>2</xdr:col>
      <xdr:colOff>175895</xdr:colOff>
      <xdr:row>116</xdr:row>
      <xdr:rowOff>205740</xdr:rowOff>
    </xdr:to>
    <xdr:pic>
      <xdr:nvPicPr>
        <xdr:cNvPr id="100" name="图片 99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0" y="2525776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108</xdr:row>
      <xdr:rowOff>0</xdr:rowOff>
    </xdr:from>
    <xdr:to>
      <xdr:col>13</xdr:col>
      <xdr:colOff>128270</xdr:colOff>
      <xdr:row>111</xdr:row>
      <xdr:rowOff>186690</xdr:rowOff>
    </xdr:to>
    <xdr:pic>
      <xdr:nvPicPr>
        <xdr:cNvPr id="101" name="图片 100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7152640" y="24140160"/>
          <a:ext cx="14287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108</xdr:row>
      <xdr:rowOff>0</xdr:rowOff>
    </xdr:from>
    <xdr:to>
      <xdr:col>10</xdr:col>
      <xdr:colOff>254635</xdr:colOff>
      <xdr:row>111</xdr:row>
      <xdr:rowOff>186690</xdr:rowOff>
    </xdr:to>
    <xdr:pic>
      <xdr:nvPicPr>
        <xdr:cNvPr id="102" name="图片 10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5852160" y="24140160"/>
          <a:ext cx="9048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117</xdr:row>
      <xdr:rowOff>0</xdr:rowOff>
    </xdr:from>
    <xdr:to>
      <xdr:col>2</xdr:col>
      <xdr:colOff>128270</xdr:colOff>
      <xdr:row>120</xdr:row>
      <xdr:rowOff>186690</xdr:rowOff>
    </xdr:to>
    <xdr:pic>
      <xdr:nvPicPr>
        <xdr:cNvPr id="103" name="图片 102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0" y="26151840"/>
          <a:ext cx="14287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103</xdr:row>
      <xdr:rowOff>0</xdr:rowOff>
    </xdr:from>
    <xdr:to>
      <xdr:col>13</xdr:col>
      <xdr:colOff>147320</xdr:colOff>
      <xdr:row>107</xdr:row>
      <xdr:rowOff>29845</xdr:rowOff>
    </xdr:to>
    <xdr:pic>
      <xdr:nvPicPr>
        <xdr:cNvPr id="104" name="图片 10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7152640" y="23022560"/>
          <a:ext cx="14478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122</xdr:row>
      <xdr:rowOff>0</xdr:rowOff>
    </xdr:from>
    <xdr:to>
      <xdr:col>6</xdr:col>
      <xdr:colOff>216535</xdr:colOff>
      <xdr:row>123</xdr:row>
      <xdr:rowOff>128905</xdr:rowOff>
    </xdr:to>
    <xdr:pic>
      <xdr:nvPicPr>
        <xdr:cNvPr id="105" name="图片 104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51200" y="27269440"/>
          <a:ext cx="866775" cy="352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121</xdr:row>
      <xdr:rowOff>222885</xdr:rowOff>
    </xdr:from>
    <xdr:to>
      <xdr:col>2</xdr:col>
      <xdr:colOff>167005</xdr:colOff>
      <xdr:row>126</xdr:row>
      <xdr:rowOff>19685</xdr:rowOff>
    </xdr:to>
    <xdr:pic>
      <xdr:nvPicPr>
        <xdr:cNvPr id="106" name="图片 105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635" y="27268805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122</xdr:row>
      <xdr:rowOff>0</xdr:rowOff>
    </xdr:from>
    <xdr:to>
      <xdr:col>10</xdr:col>
      <xdr:colOff>454660</xdr:colOff>
      <xdr:row>124</xdr:row>
      <xdr:rowOff>38735</xdr:rowOff>
    </xdr:to>
    <xdr:pic>
      <xdr:nvPicPr>
        <xdr:cNvPr id="107" name="图片 10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5852160" y="27269440"/>
          <a:ext cx="1104900" cy="485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122</xdr:row>
      <xdr:rowOff>0</xdr:rowOff>
    </xdr:from>
    <xdr:to>
      <xdr:col>13</xdr:col>
      <xdr:colOff>166370</xdr:colOff>
      <xdr:row>126</xdr:row>
      <xdr:rowOff>20320</xdr:rowOff>
    </xdr:to>
    <xdr:pic>
      <xdr:nvPicPr>
        <xdr:cNvPr id="108" name="图片 107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7152640" y="27269440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126</xdr:row>
      <xdr:rowOff>0</xdr:rowOff>
    </xdr:from>
    <xdr:to>
      <xdr:col>10</xdr:col>
      <xdr:colOff>521335</xdr:colOff>
      <xdr:row>128</xdr:row>
      <xdr:rowOff>76835</xdr:rowOff>
    </xdr:to>
    <xdr:pic>
      <xdr:nvPicPr>
        <xdr:cNvPr id="109" name="图片 108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5852160" y="28163520"/>
          <a:ext cx="1171575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126</xdr:row>
      <xdr:rowOff>0</xdr:rowOff>
    </xdr:from>
    <xdr:to>
      <xdr:col>13</xdr:col>
      <xdr:colOff>194945</xdr:colOff>
      <xdr:row>129</xdr:row>
      <xdr:rowOff>205740</xdr:rowOff>
    </xdr:to>
    <xdr:pic>
      <xdr:nvPicPr>
        <xdr:cNvPr id="110" name="图片 109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7152640" y="2816352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130</xdr:row>
      <xdr:rowOff>0</xdr:rowOff>
    </xdr:from>
    <xdr:to>
      <xdr:col>10</xdr:col>
      <xdr:colOff>302260</xdr:colOff>
      <xdr:row>130</xdr:row>
      <xdr:rowOff>200025</xdr:rowOff>
    </xdr:to>
    <xdr:pic>
      <xdr:nvPicPr>
        <xdr:cNvPr id="111" name="图片 110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5852160" y="29057600"/>
          <a:ext cx="952500" cy="200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130</xdr:row>
      <xdr:rowOff>0</xdr:rowOff>
    </xdr:from>
    <xdr:to>
      <xdr:col>13</xdr:col>
      <xdr:colOff>156845</xdr:colOff>
      <xdr:row>134</xdr:row>
      <xdr:rowOff>10795</xdr:rowOff>
    </xdr:to>
    <xdr:pic>
      <xdr:nvPicPr>
        <xdr:cNvPr id="112" name="图片 111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7152640" y="29057600"/>
          <a:ext cx="145732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133</xdr:row>
      <xdr:rowOff>222885</xdr:rowOff>
    </xdr:from>
    <xdr:to>
      <xdr:col>13</xdr:col>
      <xdr:colOff>137795</xdr:colOff>
      <xdr:row>138</xdr:row>
      <xdr:rowOff>57785</xdr:rowOff>
    </xdr:to>
    <xdr:pic>
      <xdr:nvPicPr>
        <xdr:cNvPr id="114" name="图片 113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7152640" y="29951045"/>
          <a:ext cx="1438275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133</xdr:row>
      <xdr:rowOff>138430</xdr:rowOff>
    </xdr:from>
    <xdr:to>
      <xdr:col>6</xdr:col>
      <xdr:colOff>83185</xdr:colOff>
      <xdr:row>134</xdr:row>
      <xdr:rowOff>186055</xdr:rowOff>
    </xdr:to>
    <xdr:pic>
      <xdr:nvPicPr>
        <xdr:cNvPr id="115" name="图片 114"/>
        <xdr:cNvPicPr>
          <a:picLocks noChangeAspect="1"/>
        </xdr:cNvPicPr>
      </xdr:nvPicPr>
      <xdr:blipFill>
        <a:blip r:embed="rId92"/>
        <a:srcRect/>
        <a:stretch>
          <a:fillRect/>
        </a:stretch>
      </xdr:blipFill>
      <xdr:spPr>
        <a:xfrm>
          <a:off x="3251200" y="29866590"/>
          <a:ext cx="733425" cy="271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133</xdr:row>
      <xdr:rowOff>0</xdr:rowOff>
    </xdr:from>
    <xdr:to>
      <xdr:col>2</xdr:col>
      <xdr:colOff>137795</xdr:colOff>
      <xdr:row>137</xdr:row>
      <xdr:rowOff>58420</xdr:rowOff>
    </xdr:to>
    <xdr:pic>
      <xdr:nvPicPr>
        <xdr:cNvPr id="116" name="图片 115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0" y="29728160"/>
          <a:ext cx="1438275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138</xdr:row>
      <xdr:rowOff>0</xdr:rowOff>
    </xdr:from>
    <xdr:to>
      <xdr:col>13</xdr:col>
      <xdr:colOff>166370</xdr:colOff>
      <xdr:row>141</xdr:row>
      <xdr:rowOff>167640</xdr:rowOff>
    </xdr:to>
    <xdr:pic>
      <xdr:nvPicPr>
        <xdr:cNvPr id="117" name="图片 116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7152640" y="30845760"/>
          <a:ext cx="146685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138</xdr:row>
      <xdr:rowOff>0</xdr:rowOff>
    </xdr:from>
    <xdr:to>
      <xdr:col>10</xdr:col>
      <xdr:colOff>283210</xdr:colOff>
      <xdr:row>140</xdr:row>
      <xdr:rowOff>10160</xdr:rowOff>
    </xdr:to>
    <xdr:pic>
      <xdr:nvPicPr>
        <xdr:cNvPr id="118" name="图片 117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5852160" y="30845760"/>
          <a:ext cx="933450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142</xdr:row>
      <xdr:rowOff>0</xdr:rowOff>
    </xdr:from>
    <xdr:to>
      <xdr:col>10</xdr:col>
      <xdr:colOff>302260</xdr:colOff>
      <xdr:row>145</xdr:row>
      <xdr:rowOff>196215</xdr:rowOff>
    </xdr:to>
    <xdr:pic>
      <xdr:nvPicPr>
        <xdr:cNvPr id="119" name="图片 118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5852160" y="31739840"/>
          <a:ext cx="9525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142</xdr:row>
      <xdr:rowOff>0</xdr:rowOff>
    </xdr:from>
    <xdr:to>
      <xdr:col>13</xdr:col>
      <xdr:colOff>194945</xdr:colOff>
      <xdr:row>146</xdr:row>
      <xdr:rowOff>20320</xdr:rowOff>
    </xdr:to>
    <xdr:pic>
      <xdr:nvPicPr>
        <xdr:cNvPr id="120" name="图片 119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7152640" y="31739840"/>
          <a:ext cx="14954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142</xdr:row>
      <xdr:rowOff>0</xdr:rowOff>
    </xdr:from>
    <xdr:to>
      <xdr:col>6</xdr:col>
      <xdr:colOff>330835</xdr:colOff>
      <xdr:row>145</xdr:row>
      <xdr:rowOff>186690</xdr:rowOff>
    </xdr:to>
    <xdr:pic>
      <xdr:nvPicPr>
        <xdr:cNvPr id="121" name="图片 120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251200" y="31739840"/>
          <a:ext cx="9810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142</xdr:row>
      <xdr:rowOff>0</xdr:rowOff>
    </xdr:from>
    <xdr:to>
      <xdr:col>2</xdr:col>
      <xdr:colOff>194945</xdr:colOff>
      <xdr:row>146</xdr:row>
      <xdr:rowOff>20320</xdr:rowOff>
    </xdr:to>
    <xdr:pic>
      <xdr:nvPicPr>
        <xdr:cNvPr id="122" name="图片 121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0" y="31739840"/>
          <a:ext cx="14954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147</xdr:row>
      <xdr:rowOff>0</xdr:rowOff>
    </xdr:from>
    <xdr:to>
      <xdr:col>10</xdr:col>
      <xdr:colOff>330835</xdr:colOff>
      <xdr:row>148</xdr:row>
      <xdr:rowOff>81280</xdr:rowOff>
    </xdr:to>
    <xdr:pic>
      <xdr:nvPicPr>
        <xdr:cNvPr id="123" name="图片 122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5852160" y="32857440"/>
          <a:ext cx="981075" cy="304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147</xdr:row>
      <xdr:rowOff>0</xdr:rowOff>
    </xdr:from>
    <xdr:to>
      <xdr:col>13</xdr:col>
      <xdr:colOff>185420</xdr:colOff>
      <xdr:row>150</xdr:row>
      <xdr:rowOff>215265</xdr:rowOff>
    </xdr:to>
    <xdr:pic>
      <xdr:nvPicPr>
        <xdr:cNvPr id="124" name="图片 123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7152640" y="3285744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147</xdr:row>
      <xdr:rowOff>0</xdr:rowOff>
    </xdr:from>
    <xdr:to>
      <xdr:col>2</xdr:col>
      <xdr:colOff>185420</xdr:colOff>
      <xdr:row>150</xdr:row>
      <xdr:rowOff>215265</xdr:rowOff>
    </xdr:to>
    <xdr:pic>
      <xdr:nvPicPr>
        <xdr:cNvPr id="125" name="图片 124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0" y="3285744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147</xdr:row>
      <xdr:rowOff>0</xdr:rowOff>
    </xdr:from>
    <xdr:to>
      <xdr:col>6</xdr:col>
      <xdr:colOff>226060</xdr:colOff>
      <xdr:row>148</xdr:row>
      <xdr:rowOff>24130</xdr:rowOff>
    </xdr:to>
    <xdr:pic>
      <xdr:nvPicPr>
        <xdr:cNvPr id="126" name="图片 125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251200" y="32857440"/>
          <a:ext cx="876300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151</xdr:row>
      <xdr:rowOff>0</xdr:rowOff>
    </xdr:from>
    <xdr:to>
      <xdr:col>13</xdr:col>
      <xdr:colOff>166370</xdr:colOff>
      <xdr:row>154</xdr:row>
      <xdr:rowOff>215265</xdr:rowOff>
    </xdr:to>
    <xdr:pic>
      <xdr:nvPicPr>
        <xdr:cNvPr id="127" name="图片 126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7152640" y="33751520"/>
          <a:ext cx="14668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151</xdr:row>
      <xdr:rowOff>0</xdr:rowOff>
    </xdr:from>
    <xdr:to>
      <xdr:col>10</xdr:col>
      <xdr:colOff>273685</xdr:colOff>
      <xdr:row>152</xdr:row>
      <xdr:rowOff>138430</xdr:rowOff>
    </xdr:to>
    <xdr:pic>
      <xdr:nvPicPr>
        <xdr:cNvPr id="128" name="图片 127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5852160" y="33751520"/>
          <a:ext cx="923925" cy="36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151</xdr:row>
      <xdr:rowOff>0</xdr:rowOff>
    </xdr:from>
    <xdr:to>
      <xdr:col>6</xdr:col>
      <xdr:colOff>445135</xdr:colOff>
      <xdr:row>153</xdr:row>
      <xdr:rowOff>86360</xdr:rowOff>
    </xdr:to>
    <xdr:pic>
      <xdr:nvPicPr>
        <xdr:cNvPr id="129" name="图片 128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251200" y="33751520"/>
          <a:ext cx="109537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151</xdr:row>
      <xdr:rowOff>0</xdr:rowOff>
    </xdr:from>
    <xdr:to>
      <xdr:col>2</xdr:col>
      <xdr:colOff>166370</xdr:colOff>
      <xdr:row>154</xdr:row>
      <xdr:rowOff>215265</xdr:rowOff>
    </xdr:to>
    <xdr:pic>
      <xdr:nvPicPr>
        <xdr:cNvPr id="130" name="图片 129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0" y="33751520"/>
          <a:ext cx="14668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155</xdr:row>
      <xdr:rowOff>0</xdr:rowOff>
    </xdr:from>
    <xdr:to>
      <xdr:col>13</xdr:col>
      <xdr:colOff>175895</xdr:colOff>
      <xdr:row>158</xdr:row>
      <xdr:rowOff>196215</xdr:rowOff>
    </xdr:to>
    <xdr:pic>
      <xdr:nvPicPr>
        <xdr:cNvPr id="131" name="图片 130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7152640" y="34645600"/>
          <a:ext cx="147637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159</xdr:row>
      <xdr:rowOff>0</xdr:rowOff>
    </xdr:from>
    <xdr:to>
      <xdr:col>13</xdr:col>
      <xdr:colOff>156845</xdr:colOff>
      <xdr:row>163</xdr:row>
      <xdr:rowOff>39370</xdr:rowOff>
    </xdr:to>
    <xdr:pic>
      <xdr:nvPicPr>
        <xdr:cNvPr id="132" name="图片 131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7152640" y="35539680"/>
          <a:ext cx="14573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162</xdr:row>
      <xdr:rowOff>222885</xdr:rowOff>
    </xdr:from>
    <xdr:to>
      <xdr:col>13</xdr:col>
      <xdr:colOff>166370</xdr:colOff>
      <xdr:row>167</xdr:row>
      <xdr:rowOff>19685</xdr:rowOff>
    </xdr:to>
    <xdr:pic>
      <xdr:nvPicPr>
        <xdr:cNvPr id="133" name="图片 132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7152640" y="36433125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154</xdr:row>
      <xdr:rowOff>222885</xdr:rowOff>
    </xdr:from>
    <xdr:to>
      <xdr:col>2</xdr:col>
      <xdr:colOff>167005</xdr:colOff>
      <xdr:row>159</xdr:row>
      <xdr:rowOff>19685</xdr:rowOff>
    </xdr:to>
    <xdr:pic>
      <xdr:nvPicPr>
        <xdr:cNvPr id="134" name="图片 133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635" y="34644965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159</xdr:row>
      <xdr:rowOff>0</xdr:rowOff>
    </xdr:from>
    <xdr:to>
      <xdr:col>6</xdr:col>
      <xdr:colOff>35560</xdr:colOff>
      <xdr:row>160</xdr:row>
      <xdr:rowOff>62230</xdr:rowOff>
    </xdr:to>
    <xdr:pic>
      <xdr:nvPicPr>
        <xdr:cNvPr id="135" name="图片 134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251200" y="35539680"/>
          <a:ext cx="685800" cy="285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159</xdr:row>
      <xdr:rowOff>0</xdr:rowOff>
    </xdr:from>
    <xdr:to>
      <xdr:col>2</xdr:col>
      <xdr:colOff>166370</xdr:colOff>
      <xdr:row>163</xdr:row>
      <xdr:rowOff>20320</xdr:rowOff>
    </xdr:to>
    <xdr:pic>
      <xdr:nvPicPr>
        <xdr:cNvPr id="136" name="图片 135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0" y="35539680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167</xdr:row>
      <xdr:rowOff>0</xdr:rowOff>
    </xdr:from>
    <xdr:to>
      <xdr:col>10</xdr:col>
      <xdr:colOff>321310</xdr:colOff>
      <xdr:row>169</xdr:row>
      <xdr:rowOff>219710</xdr:rowOff>
    </xdr:to>
    <xdr:pic>
      <xdr:nvPicPr>
        <xdr:cNvPr id="137" name="图片 136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5852160" y="37327840"/>
          <a:ext cx="971550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167</xdr:row>
      <xdr:rowOff>0</xdr:rowOff>
    </xdr:from>
    <xdr:to>
      <xdr:col>13</xdr:col>
      <xdr:colOff>156845</xdr:colOff>
      <xdr:row>170</xdr:row>
      <xdr:rowOff>205740</xdr:rowOff>
    </xdr:to>
    <xdr:pic>
      <xdr:nvPicPr>
        <xdr:cNvPr id="138" name="图片 137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7152640" y="3732784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2</xdr:col>
      <xdr:colOff>156845</xdr:colOff>
      <xdr:row>170</xdr:row>
      <xdr:rowOff>205740</xdr:rowOff>
    </xdr:to>
    <xdr:pic>
      <xdr:nvPicPr>
        <xdr:cNvPr id="139" name="图片 138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0" y="3732784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167</xdr:row>
      <xdr:rowOff>0</xdr:rowOff>
    </xdr:from>
    <xdr:to>
      <xdr:col>6</xdr:col>
      <xdr:colOff>349885</xdr:colOff>
      <xdr:row>170</xdr:row>
      <xdr:rowOff>139065</xdr:rowOff>
    </xdr:to>
    <xdr:pic>
      <xdr:nvPicPr>
        <xdr:cNvPr id="140" name="图片 139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251200" y="37327840"/>
          <a:ext cx="10001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171</xdr:row>
      <xdr:rowOff>0</xdr:rowOff>
    </xdr:from>
    <xdr:to>
      <xdr:col>13</xdr:col>
      <xdr:colOff>147320</xdr:colOff>
      <xdr:row>175</xdr:row>
      <xdr:rowOff>10795</xdr:rowOff>
    </xdr:to>
    <xdr:pic>
      <xdr:nvPicPr>
        <xdr:cNvPr id="141" name="图片 140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7152640" y="38221920"/>
          <a:ext cx="144780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171</xdr:row>
      <xdr:rowOff>0</xdr:rowOff>
    </xdr:from>
    <xdr:to>
      <xdr:col>10</xdr:col>
      <xdr:colOff>226060</xdr:colOff>
      <xdr:row>172</xdr:row>
      <xdr:rowOff>119380</xdr:rowOff>
    </xdr:to>
    <xdr:pic>
      <xdr:nvPicPr>
        <xdr:cNvPr id="142" name="图片 141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5852160" y="38221920"/>
          <a:ext cx="876300" cy="342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171</xdr:row>
      <xdr:rowOff>0</xdr:rowOff>
    </xdr:from>
    <xdr:to>
      <xdr:col>6</xdr:col>
      <xdr:colOff>216535</xdr:colOff>
      <xdr:row>172</xdr:row>
      <xdr:rowOff>71755</xdr:rowOff>
    </xdr:to>
    <xdr:pic>
      <xdr:nvPicPr>
        <xdr:cNvPr id="143" name="图片 142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251200" y="38221920"/>
          <a:ext cx="866775" cy="295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171</xdr:row>
      <xdr:rowOff>0</xdr:rowOff>
    </xdr:from>
    <xdr:to>
      <xdr:col>2</xdr:col>
      <xdr:colOff>147320</xdr:colOff>
      <xdr:row>175</xdr:row>
      <xdr:rowOff>10795</xdr:rowOff>
    </xdr:to>
    <xdr:pic>
      <xdr:nvPicPr>
        <xdr:cNvPr id="144" name="图片 143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0" y="38221920"/>
          <a:ext cx="144780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175</xdr:row>
      <xdr:rowOff>0</xdr:rowOff>
    </xdr:from>
    <xdr:to>
      <xdr:col>13</xdr:col>
      <xdr:colOff>156845</xdr:colOff>
      <xdr:row>178</xdr:row>
      <xdr:rowOff>177165</xdr:rowOff>
    </xdr:to>
    <xdr:pic>
      <xdr:nvPicPr>
        <xdr:cNvPr id="145" name="图片 144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7152640" y="39116000"/>
          <a:ext cx="14573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175</xdr:row>
      <xdr:rowOff>0</xdr:rowOff>
    </xdr:from>
    <xdr:to>
      <xdr:col>10</xdr:col>
      <xdr:colOff>245110</xdr:colOff>
      <xdr:row>177</xdr:row>
      <xdr:rowOff>29210</xdr:rowOff>
    </xdr:to>
    <xdr:pic>
      <xdr:nvPicPr>
        <xdr:cNvPr id="146" name="图片 145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5852160" y="39116000"/>
          <a:ext cx="895350" cy="47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179</xdr:row>
      <xdr:rowOff>0</xdr:rowOff>
    </xdr:from>
    <xdr:to>
      <xdr:col>13</xdr:col>
      <xdr:colOff>175895</xdr:colOff>
      <xdr:row>182</xdr:row>
      <xdr:rowOff>186690</xdr:rowOff>
    </xdr:to>
    <xdr:pic>
      <xdr:nvPicPr>
        <xdr:cNvPr id="147" name="图片 146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7152640" y="40010080"/>
          <a:ext cx="1476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179</xdr:row>
      <xdr:rowOff>0</xdr:rowOff>
    </xdr:from>
    <xdr:to>
      <xdr:col>2</xdr:col>
      <xdr:colOff>175895</xdr:colOff>
      <xdr:row>182</xdr:row>
      <xdr:rowOff>186690</xdr:rowOff>
    </xdr:to>
    <xdr:pic>
      <xdr:nvPicPr>
        <xdr:cNvPr id="148" name="图片 147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0" y="40010080"/>
          <a:ext cx="1476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179</xdr:row>
      <xdr:rowOff>0</xdr:rowOff>
    </xdr:from>
    <xdr:to>
      <xdr:col>6</xdr:col>
      <xdr:colOff>102235</xdr:colOff>
      <xdr:row>180</xdr:row>
      <xdr:rowOff>43180</xdr:rowOff>
    </xdr:to>
    <xdr:pic>
      <xdr:nvPicPr>
        <xdr:cNvPr id="149" name="图片 148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251200" y="40010080"/>
          <a:ext cx="752475" cy="26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183</xdr:row>
      <xdr:rowOff>0</xdr:rowOff>
    </xdr:from>
    <xdr:to>
      <xdr:col>13</xdr:col>
      <xdr:colOff>147320</xdr:colOff>
      <xdr:row>187</xdr:row>
      <xdr:rowOff>20320</xdr:rowOff>
    </xdr:to>
    <xdr:pic>
      <xdr:nvPicPr>
        <xdr:cNvPr id="150" name="图片 149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7152640" y="40904160"/>
          <a:ext cx="144780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184</xdr:row>
      <xdr:rowOff>0</xdr:rowOff>
    </xdr:from>
    <xdr:to>
      <xdr:col>6</xdr:col>
      <xdr:colOff>416560</xdr:colOff>
      <xdr:row>187</xdr:row>
      <xdr:rowOff>34290</xdr:rowOff>
    </xdr:to>
    <xdr:pic>
      <xdr:nvPicPr>
        <xdr:cNvPr id="151" name="图片 150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251200" y="41127680"/>
          <a:ext cx="1066800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183</xdr:row>
      <xdr:rowOff>0</xdr:rowOff>
    </xdr:from>
    <xdr:to>
      <xdr:col>2</xdr:col>
      <xdr:colOff>147320</xdr:colOff>
      <xdr:row>187</xdr:row>
      <xdr:rowOff>20320</xdr:rowOff>
    </xdr:to>
    <xdr:pic>
      <xdr:nvPicPr>
        <xdr:cNvPr id="152" name="图片 151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0" y="40904160"/>
          <a:ext cx="144780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187</xdr:row>
      <xdr:rowOff>0</xdr:rowOff>
    </xdr:from>
    <xdr:to>
      <xdr:col>10</xdr:col>
      <xdr:colOff>416560</xdr:colOff>
      <xdr:row>190</xdr:row>
      <xdr:rowOff>5715</xdr:rowOff>
    </xdr:to>
    <xdr:pic>
      <xdr:nvPicPr>
        <xdr:cNvPr id="153" name="图片 15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5852160" y="41798240"/>
          <a:ext cx="106680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187</xdr:row>
      <xdr:rowOff>0</xdr:rowOff>
    </xdr:from>
    <xdr:to>
      <xdr:col>13</xdr:col>
      <xdr:colOff>185420</xdr:colOff>
      <xdr:row>190</xdr:row>
      <xdr:rowOff>205740</xdr:rowOff>
    </xdr:to>
    <xdr:pic>
      <xdr:nvPicPr>
        <xdr:cNvPr id="154" name="图片 15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7152640" y="4179824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188</xdr:row>
      <xdr:rowOff>0</xdr:rowOff>
    </xdr:from>
    <xdr:to>
      <xdr:col>6</xdr:col>
      <xdr:colOff>349885</xdr:colOff>
      <xdr:row>188</xdr:row>
      <xdr:rowOff>190500</xdr:rowOff>
    </xdr:to>
    <xdr:pic>
      <xdr:nvPicPr>
        <xdr:cNvPr id="155" name="图片 15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251200" y="42021760"/>
          <a:ext cx="1000125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192</xdr:row>
      <xdr:rowOff>0</xdr:rowOff>
    </xdr:from>
    <xdr:to>
      <xdr:col>6</xdr:col>
      <xdr:colOff>492760</xdr:colOff>
      <xdr:row>194</xdr:row>
      <xdr:rowOff>143510</xdr:rowOff>
    </xdr:to>
    <xdr:pic>
      <xdr:nvPicPr>
        <xdr:cNvPr id="156" name="图片 155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251200" y="42915840"/>
          <a:ext cx="1143000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188</xdr:row>
      <xdr:rowOff>0</xdr:rowOff>
    </xdr:from>
    <xdr:to>
      <xdr:col>2</xdr:col>
      <xdr:colOff>185420</xdr:colOff>
      <xdr:row>191</xdr:row>
      <xdr:rowOff>205740</xdr:rowOff>
    </xdr:to>
    <xdr:pic>
      <xdr:nvPicPr>
        <xdr:cNvPr id="157" name="图片 156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0" y="4202176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192</xdr:row>
      <xdr:rowOff>0</xdr:rowOff>
    </xdr:from>
    <xdr:to>
      <xdr:col>2</xdr:col>
      <xdr:colOff>185420</xdr:colOff>
      <xdr:row>195</xdr:row>
      <xdr:rowOff>205740</xdr:rowOff>
    </xdr:to>
    <xdr:pic>
      <xdr:nvPicPr>
        <xdr:cNvPr id="158" name="图片 157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0" y="4291584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196</xdr:row>
      <xdr:rowOff>0</xdr:rowOff>
    </xdr:from>
    <xdr:to>
      <xdr:col>10</xdr:col>
      <xdr:colOff>340360</xdr:colOff>
      <xdr:row>197</xdr:row>
      <xdr:rowOff>52705</xdr:rowOff>
    </xdr:to>
    <xdr:pic>
      <xdr:nvPicPr>
        <xdr:cNvPr id="159" name="图片 158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5852160" y="43809920"/>
          <a:ext cx="99060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196</xdr:row>
      <xdr:rowOff>0</xdr:rowOff>
    </xdr:from>
    <xdr:to>
      <xdr:col>13</xdr:col>
      <xdr:colOff>213995</xdr:colOff>
      <xdr:row>200</xdr:row>
      <xdr:rowOff>67945</xdr:rowOff>
    </xdr:to>
    <xdr:pic>
      <xdr:nvPicPr>
        <xdr:cNvPr id="160" name="图片 159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7152640" y="43809920"/>
          <a:ext cx="1514475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196</xdr:row>
      <xdr:rowOff>0</xdr:rowOff>
    </xdr:from>
    <xdr:to>
      <xdr:col>6</xdr:col>
      <xdr:colOff>416560</xdr:colOff>
      <xdr:row>199</xdr:row>
      <xdr:rowOff>62865</xdr:rowOff>
    </xdr:to>
    <xdr:pic>
      <xdr:nvPicPr>
        <xdr:cNvPr id="161" name="图片 160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251200" y="43809920"/>
          <a:ext cx="106680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196</xdr:row>
      <xdr:rowOff>0</xdr:rowOff>
    </xdr:from>
    <xdr:to>
      <xdr:col>2</xdr:col>
      <xdr:colOff>213995</xdr:colOff>
      <xdr:row>200</xdr:row>
      <xdr:rowOff>67945</xdr:rowOff>
    </xdr:to>
    <xdr:pic>
      <xdr:nvPicPr>
        <xdr:cNvPr id="162" name="图片 161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0" y="43809920"/>
          <a:ext cx="1514475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199</xdr:row>
      <xdr:rowOff>222885</xdr:rowOff>
    </xdr:from>
    <xdr:to>
      <xdr:col>13</xdr:col>
      <xdr:colOff>194945</xdr:colOff>
      <xdr:row>203</xdr:row>
      <xdr:rowOff>214630</xdr:rowOff>
    </xdr:to>
    <xdr:pic>
      <xdr:nvPicPr>
        <xdr:cNvPr id="163" name="图片 162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7152640" y="44703365"/>
          <a:ext cx="14954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200</xdr:row>
      <xdr:rowOff>0</xdr:rowOff>
    </xdr:from>
    <xdr:to>
      <xdr:col>6</xdr:col>
      <xdr:colOff>435610</xdr:colOff>
      <xdr:row>201</xdr:row>
      <xdr:rowOff>119380</xdr:rowOff>
    </xdr:to>
    <xdr:pic>
      <xdr:nvPicPr>
        <xdr:cNvPr id="164" name="图片 163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251200" y="44704000"/>
          <a:ext cx="1085850" cy="342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200</xdr:row>
      <xdr:rowOff>0</xdr:rowOff>
    </xdr:from>
    <xdr:to>
      <xdr:col>2</xdr:col>
      <xdr:colOff>194945</xdr:colOff>
      <xdr:row>203</xdr:row>
      <xdr:rowOff>215265</xdr:rowOff>
    </xdr:to>
    <xdr:pic>
      <xdr:nvPicPr>
        <xdr:cNvPr id="165" name="图片 164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0" y="44704000"/>
          <a:ext cx="14954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204</xdr:row>
      <xdr:rowOff>0</xdr:rowOff>
    </xdr:from>
    <xdr:to>
      <xdr:col>10</xdr:col>
      <xdr:colOff>368935</xdr:colOff>
      <xdr:row>205</xdr:row>
      <xdr:rowOff>100330</xdr:rowOff>
    </xdr:to>
    <xdr:pic>
      <xdr:nvPicPr>
        <xdr:cNvPr id="166" name="图片 165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5852160" y="45598080"/>
          <a:ext cx="1019175" cy="323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204</xdr:row>
      <xdr:rowOff>0</xdr:rowOff>
    </xdr:from>
    <xdr:to>
      <xdr:col>13</xdr:col>
      <xdr:colOff>194945</xdr:colOff>
      <xdr:row>207</xdr:row>
      <xdr:rowOff>186690</xdr:rowOff>
    </xdr:to>
    <xdr:pic>
      <xdr:nvPicPr>
        <xdr:cNvPr id="167" name="图片 166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7152640" y="4559808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204</xdr:row>
      <xdr:rowOff>0</xdr:rowOff>
    </xdr:from>
    <xdr:to>
      <xdr:col>2</xdr:col>
      <xdr:colOff>194945</xdr:colOff>
      <xdr:row>207</xdr:row>
      <xdr:rowOff>186690</xdr:rowOff>
    </xdr:to>
    <xdr:pic>
      <xdr:nvPicPr>
        <xdr:cNvPr id="168" name="图片 167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0" y="4559808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204</xdr:row>
      <xdr:rowOff>0</xdr:rowOff>
    </xdr:from>
    <xdr:to>
      <xdr:col>6</xdr:col>
      <xdr:colOff>254635</xdr:colOff>
      <xdr:row>205</xdr:row>
      <xdr:rowOff>33655</xdr:rowOff>
    </xdr:to>
    <xdr:pic>
      <xdr:nvPicPr>
        <xdr:cNvPr id="169" name="图片 168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251200" y="45598080"/>
          <a:ext cx="904875" cy="257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208</xdr:row>
      <xdr:rowOff>0</xdr:rowOff>
    </xdr:from>
    <xdr:to>
      <xdr:col>13</xdr:col>
      <xdr:colOff>166370</xdr:colOff>
      <xdr:row>211</xdr:row>
      <xdr:rowOff>186690</xdr:rowOff>
    </xdr:to>
    <xdr:pic>
      <xdr:nvPicPr>
        <xdr:cNvPr id="170" name="图片 169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7152640" y="4649216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208</xdr:row>
      <xdr:rowOff>0</xdr:rowOff>
    </xdr:from>
    <xdr:to>
      <xdr:col>10</xdr:col>
      <xdr:colOff>340360</xdr:colOff>
      <xdr:row>209</xdr:row>
      <xdr:rowOff>138430</xdr:rowOff>
    </xdr:to>
    <xdr:pic>
      <xdr:nvPicPr>
        <xdr:cNvPr id="171" name="图片 170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5852160" y="46492160"/>
          <a:ext cx="990600" cy="36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212</xdr:row>
      <xdr:rowOff>0</xdr:rowOff>
    </xdr:from>
    <xdr:to>
      <xdr:col>10</xdr:col>
      <xdr:colOff>302260</xdr:colOff>
      <xdr:row>214</xdr:row>
      <xdr:rowOff>67310</xdr:rowOff>
    </xdr:to>
    <xdr:pic>
      <xdr:nvPicPr>
        <xdr:cNvPr id="172" name="图片 171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5852160" y="47386240"/>
          <a:ext cx="95250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212</xdr:row>
      <xdr:rowOff>0</xdr:rowOff>
    </xdr:from>
    <xdr:to>
      <xdr:col>13</xdr:col>
      <xdr:colOff>194945</xdr:colOff>
      <xdr:row>215</xdr:row>
      <xdr:rowOff>205740</xdr:rowOff>
    </xdr:to>
    <xdr:pic>
      <xdr:nvPicPr>
        <xdr:cNvPr id="173" name="图片 172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7152640" y="4738624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212</xdr:row>
      <xdr:rowOff>0</xdr:rowOff>
    </xdr:from>
    <xdr:to>
      <xdr:col>6</xdr:col>
      <xdr:colOff>378460</xdr:colOff>
      <xdr:row>214</xdr:row>
      <xdr:rowOff>67310</xdr:rowOff>
    </xdr:to>
    <xdr:pic>
      <xdr:nvPicPr>
        <xdr:cNvPr id="174" name="图片 173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251200" y="47386240"/>
          <a:ext cx="102870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212</xdr:row>
      <xdr:rowOff>0</xdr:rowOff>
    </xdr:from>
    <xdr:to>
      <xdr:col>2</xdr:col>
      <xdr:colOff>194945</xdr:colOff>
      <xdr:row>215</xdr:row>
      <xdr:rowOff>205740</xdr:rowOff>
    </xdr:to>
    <xdr:pic>
      <xdr:nvPicPr>
        <xdr:cNvPr id="175" name="图片 174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0" y="4738624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216</xdr:row>
      <xdr:rowOff>0</xdr:rowOff>
    </xdr:from>
    <xdr:to>
      <xdr:col>10</xdr:col>
      <xdr:colOff>387985</xdr:colOff>
      <xdr:row>217</xdr:row>
      <xdr:rowOff>24130</xdr:rowOff>
    </xdr:to>
    <xdr:pic>
      <xdr:nvPicPr>
        <xdr:cNvPr id="176" name="图片 175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5852160" y="48280320"/>
          <a:ext cx="1038225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216</xdr:row>
      <xdr:rowOff>0</xdr:rowOff>
    </xdr:from>
    <xdr:to>
      <xdr:col>13</xdr:col>
      <xdr:colOff>204470</xdr:colOff>
      <xdr:row>220</xdr:row>
      <xdr:rowOff>10795</xdr:rowOff>
    </xdr:to>
    <xdr:pic>
      <xdr:nvPicPr>
        <xdr:cNvPr id="177" name="图片 176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7152640" y="48280320"/>
          <a:ext cx="15049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216</xdr:row>
      <xdr:rowOff>0</xdr:rowOff>
    </xdr:from>
    <xdr:to>
      <xdr:col>6</xdr:col>
      <xdr:colOff>426085</xdr:colOff>
      <xdr:row>217</xdr:row>
      <xdr:rowOff>119380</xdr:rowOff>
    </xdr:to>
    <xdr:pic>
      <xdr:nvPicPr>
        <xdr:cNvPr id="178" name="图片 177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251200" y="48280320"/>
          <a:ext cx="1076325" cy="342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216</xdr:row>
      <xdr:rowOff>0</xdr:rowOff>
    </xdr:from>
    <xdr:to>
      <xdr:col>2</xdr:col>
      <xdr:colOff>204470</xdr:colOff>
      <xdr:row>220</xdr:row>
      <xdr:rowOff>10795</xdr:rowOff>
    </xdr:to>
    <xdr:pic>
      <xdr:nvPicPr>
        <xdr:cNvPr id="179" name="图片 178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0" y="48280320"/>
          <a:ext cx="15049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220</xdr:row>
      <xdr:rowOff>0</xdr:rowOff>
    </xdr:from>
    <xdr:to>
      <xdr:col>13</xdr:col>
      <xdr:colOff>194945</xdr:colOff>
      <xdr:row>223</xdr:row>
      <xdr:rowOff>205740</xdr:rowOff>
    </xdr:to>
    <xdr:pic>
      <xdr:nvPicPr>
        <xdr:cNvPr id="180" name="图片 179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7152640" y="4917440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220</xdr:row>
      <xdr:rowOff>0</xdr:rowOff>
    </xdr:from>
    <xdr:to>
      <xdr:col>6</xdr:col>
      <xdr:colOff>407035</xdr:colOff>
      <xdr:row>222</xdr:row>
      <xdr:rowOff>219710</xdr:rowOff>
    </xdr:to>
    <xdr:pic>
      <xdr:nvPicPr>
        <xdr:cNvPr id="181" name="图片 180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51200" y="49174400"/>
          <a:ext cx="105727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220</xdr:row>
      <xdr:rowOff>0</xdr:rowOff>
    </xdr:from>
    <xdr:to>
      <xdr:col>2</xdr:col>
      <xdr:colOff>194945</xdr:colOff>
      <xdr:row>223</xdr:row>
      <xdr:rowOff>205740</xdr:rowOff>
    </xdr:to>
    <xdr:pic>
      <xdr:nvPicPr>
        <xdr:cNvPr id="182" name="图片 181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0" y="4917440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224</xdr:row>
      <xdr:rowOff>0</xdr:rowOff>
    </xdr:from>
    <xdr:to>
      <xdr:col>13</xdr:col>
      <xdr:colOff>118745</xdr:colOff>
      <xdr:row>227</xdr:row>
      <xdr:rowOff>196215</xdr:rowOff>
    </xdr:to>
    <xdr:pic>
      <xdr:nvPicPr>
        <xdr:cNvPr id="183" name="图片 182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7152640" y="50068480"/>
          <a:ext cx="14192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224</xdr:row>
      <xdr:rowOff>0</xdr:rowOff>
    </xdr:from>
    <xdr:to>
      <xdr:col>2</xdr:col>
      <xdr:colOff>118745</xdr:colOff>
      <xdr:row>227</xdr:row>
      <xdr:rowOff>196215</xdr:rowOff>
    </xdr:to>
    <xdr:pic>
      <xdr:nvPicPr>
        <xdr:cNvPr id="184" name="图片 183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0" y="50068480"/>
          <a:ext cx="14192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228</xdr:row>
      <xdr:rowOff>0</xdr:rowOff>
    </xdr:from>
    <xdr:to>
      <xdr:col>10</xdr:col>
      <xdr:colOff>511810</xdr:colOff>
      <xdr:row>229</xdr:row>
      <xdr:rowOff>147955</xdr:rowOff>
    </xdr:to>
    <xdr:pic>
      <xdr:nvPicPr>
        <xdr:cNvPr id="185" name="图片 184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5852160" y="50962560"/>
          <a:ext cx="1162050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228</xdr:row>
      <xdr:rowOff>0</xdr:rowOff>
    </xdr:from>
    <xdr:to>
      <xdr:col>13</xdr:col>
      <xdr:colOff>213995</xdr:colOff>
      <xdr:row>231</xdr:row>
      <xdr:rowOff>177165</xdr:rowOff>
    </xdr:to>
    <xdr:pic>
      <xdr:nvPicPr>
        <xdr:cNvPr id="186" name="图片 185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7152640" y="50962560"/>
          <a:ext cx="15144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228</xdr:row>
      <xdr:rowOff>0</xdr:rowOff>
    </xdr:from>
    <xdr:to>
      <xdr:col>2</xdr:col>
      <xdr:colOff>213995</xdr:colOff>
      <xdr:row>231</xdr:row>
      <xdr:rowOff>177165</xdr:rowOff>
    </xdr:to>
    <xdr:pic>
      <xdr:nvPicPr>
        <xdr:cNvPr id="187" name="图片 186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0" y="50962560"/>
          <a:ext cx="15144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228</xdr:row>
      <xdr:rowOff>0</xdr:rowOff>
    </xdr:from>
    <xdr:to>
      <xdr:col>6</xdr:col>
      <xdr:colOff>311785</xdr:colOff>
      <xdr:row>228</xdr:row>
      <xdr:rowOff>209550</xdr:rowOff>
    </xdr:to>
    <xdr:pic>
      <xdr:nvPicPr>
        <xdr:cNvPr id="188" name="图片 187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251200" y="50962560"/>
          <a:ext cx="962025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232</xdr:row>
      <xdr:rowOff>0</xdr:rowOff>
    </xdr:from>
    <xdr:to>
      <xdr:col>6</xdr:col>
      <xdr:colOff>445135</xdr:colOff>
      <xdr:row>233</xdr:row>
      <xdr:rowOff>195580</xdr:rowOff>
    </xdr:to>
    <xdr:pic>
      <xdr:nvPicPr>
        <xdr:cNvPr id="189" name="图片 188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251200" y="51856640"/>
          <a:ext cx="1095375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232</xdr:row>
      <xdr:rowOff>0</xdr:rowOff>
    </xdr:from>
    <xdr:to>
      <xdr:col>2</xdr:col>
      <xdr:colOff>213995</xdr:colOff>
      <xdr:row>235</xdr:row>
      <xdr:rowOff>177165</xdr:rowOff>
    </xdr:to>
    <xdr:pic>
      <xdr:nvPicPr>
        <xdr:cNvPr id="190" name="图片 189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0" y="51856640"/>
          <a:ext cx="15144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235</xdr:row>
      <xdr:rowOff>194310</xdr:rowOff>
    </xdr:from>
    <xdr:to>
      <xdr:col>10</xdr:col>
      <xdr:colOff>426085</xdr:colOff>
      <xdr:row>238</xdr:row>
      <xdr:rowOff>9525</xdr:rowOff>
    </xdr:to>
    <xdr:pic>
      <xdr:nvPicPr>
        <xdr:cNvPr id="191" name="图片 190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5852160" y="52721510"/>
          <a:ext cx="1076325" cy="485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44450</xdr:colOff>
      <xdr:row>235</xdr:row>
      <xdr:rowOff>203835</xdr:rowOff>
    </xdr:from>
    <xdr:to>
      <xdr:col>13</xdr:col>
      <xdr:colOff>166370</xdr:colOff>
      <xdr:row>239</xdr:row>
      <xdr:rowOff>214630</xdr:rowOff>
    </xdr:to>
    <xdr:pic>
      <xdr:nvPicPr>
        <xdr:cNvPr id="192" name="图片 191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7197090" y="52731035"/>
          <a:ext cx="142240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236</xdr:row>
      <xdr:rowOff>0</xdr:rowOff>
    </xdr:from>
    <xdr:to>
      <xdr:col>6</xdr:col>
      <xdr:colOff>445135</xdr:colOff>
      <xdr:row>238</xdr:row>
      <xdr:rowOff>57785</xdr:rowOff>
    </xdr:to>
    <xdr:pic>
      <xdr:nvPicPr>
        <xdr:cNvPr id="193" name="图片 192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251200" y="52750720"/>
          <a:ext cx="1095375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236</xdr:row>
      <xdr:rowOff>0</xdr:rowOff>
    </xdr:from>
    <xdr:to>
      <xdr:col>2</xdr:col>
      <xdr:colOff>175895</xdr:colOff>
      <xdr:row>240</xdr:row>
      <xdr:rowOff>10795</xdr:rowOff>
    </xdr:to>
    <xdr:pic>
      <xdr:nvPicPr>
        <xdr:cNvPr id="194" name="图片 193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0" y="5275072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239</xdr:row>
      <xdr:rowOff>156210</xdr:rowOff>
    </xdr:from>
    <xdr:to>
      <xdr:col>13</xdr:col>
      <xdr:colOff>156845</xdr:colOff>
      <xdr:row>243</xdr:row>
      <xdr:rowOff>167005</xdr:rowOff>
    </xdr:to>
    <xdr:pic>
      <xdr:nvPicPr>
        <xdr:cNvPr id="195" name="图片 194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7152640" y="53577490"/>
          <a:ext cx="145732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240</xdr:row>
      <xdr:rowOff>0</xdr:rowOff>
    </xdr:from>
    <xdr:to>
      <xdr:col>2</xdr:col>
      <xdr:colOff>156845</xdr:colOff>
      <xdr:row>244</xdr:row>
      <xdr:rowOff>10795</xdr:rowOff>
    </xdr:to>
    <xdr:pic>
      <xdr:nvPicPr>
        <xdr:cNvPr id="196" name="图片 195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0" y="53644800"/>
          <a:ext cx="145732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95</xdr:row>
      <xdr:rowOff>0</xdr:rowOff>
    </xdr:from>
    <xdr:to>
      <xdr:col>16</xdr:col>
      <xdr:colOff>166370</xdr:colOff>
      <xdr:row>99</xdr:row>
      <xdr:rowOff>39370</xdr:rowOff>
    </xdr:to>
    <xdr:pic>
      <xdr:nvPicPr>
        <xdr:cNvPr id="197" name="图片 196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9103360" y="21234400"/>
          <a:ext cx="146685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245</xdr:row>
      <xdr:rowOff>0</xdr:rowOff>
    </xdr:from>
    <xdr:to>
      <xdr:col>2</xdr:col>
      <xdr:colOff>166370</xdr:colOff>
      <xdr:row>249</xdr:row>
      <xdr:rowOff>39370</xdr:rowOff>
    </xdr:to>
    <xdr:pic>
      <xdr:nvPicPr>
        <xdr:cNvPr id="198" name="图片 197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0" y="54762400"/>
          <a:ext cx="146685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245</xdr:row>
      <xdr:rowOff>0</xdr:rowOff>
    </xdr:from>
    <xdr:to>
      <xdr:col>6</xdr:col>
      <xdr:colOff>273685</xdr:colOff>
      <xdr:row>246</xdr:row>
      <xdr:rowOff>43180</xdr:rowOff>
    </xdr:to>
    <xdr:pic>
      <xdr:nvPicPr>
        <xdr:cNvPr id="199" name="图片 198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251200" y="54762400"/>
          <a:ext cx="923925" cy="26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249</xdr:row>
      <xdr:rowOff>0</xdr:rowOff>
    </xdr:from>
    <xdr:to>
      <xdr:col>10</xdr:col>
      <xdr:colOff>302260</xdr:colOff>
      <xdr:row>254</xdr:row>
      <xdr:rowOff>53975</xdr:rowOff>
    </xdr:to>
    <xdr:pic>
      <xdr:nvPicPr>
        <xdr:cNvPr id="200" name="图片 199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5852160" y="55656480"/>
          <a:ext cx="952500" cy="1171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249</xdr:row>
      <xdr:rowOff>0</xdr:rowOff>
    </xdr:from>
    <xdr:to>
      <xdr:col>13</xdr:col>
      <xdr:colOff>213995</xdr:colOff>
      <xdr:row>253</xdr:row>
      <xdr:rowOff>106045</xdr:rowOff>
    </xdr:to>
    <xdr:pic>
      <xdr:nvPicPr>
        <xdr:cNvPr id="201" name="图片 200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7152640" y="55656480"/>
          <a:ext cx="1514475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255</xdr:row>
      <xdr:rowOff>0</xdr:rowOff>
    </xdr:from>
    <xdr:to>
      <xdr:col>10</xdr:col>
      <xdr:colOff>273685</xdr:colOff>
      <xdr:row>256</xdr:row>
      <xdr:rowOff>14605</xdr:rowOff>
    </xdr:to>
    <xdr:pic>
      <xdr:nvPicPr>
        <xdr:cNvPr id="202" name="图片 201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5852160" y="56997600"/>
          <a:ext cx="923925" cy="238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255</xdr:row>
      <xdr:rowOff>0</xdr:rowOff>
    </xdr:from>
    <xdr:to>
      <xdr:col>13</xdr:col>
      <xdr:colOff>147320</xdr:colOff>
      <xdr:row>259</xdr:row>
      <xdr:rowOff>48895</xdr:rowOff>
    </xdr:to>
    <xdr:pic>
      <xdr:nvPicPr>
        <xdr:cNvPr id="203" name="图片 202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7152640" y="56997600"/>
          <a:ext cx="144780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259</xdr:row>
      <xdr:rowOff>0</xdr:rowOff>
    </xdr:from>
    <xdr:to>
      <xdr:col>10</xdr:col>
      <xdr:colOff>283210</xdr:colOff>
      <xdr:row>261</xdr:row>
      <xdr:rowOff>162560</xdr:rowOff>
    </xdr:to>
    <xdr:pic>
      <xdr:nvPicPr>
        <xdr:cNvPr id="204" name="图片 203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5852160" y="57891680"/>
          <a:ext cx="93345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259</xdr:row>
      <xdr:rowOff>0</xdr:rowOff>
    </xdr:from>
    <xdr:to>
      <xdr:col>13</xdr:col>
      <xdr:colOff>204470</xdr:colOff>
      <xdr:row>263</xdr:row>
      <xdr:rowOff>10795</xdr:rowOff>
    </xdr:to>
    <xdr:pic>
      <xdr:nvPicPr>
        <xdr:cNvPr id="205" name="图片 204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7152640" y="57891680"/>
          <a:ext cx="15049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263</xdr:row>
      <xdr:rowOff>0</xdr:rowOff>
    </xdr:from>
    <xdr:to>
      <xdr:col>10</xdr:col>
      <xdr:colOff>283210</xdr:colOff>
      <xdr:row>264</xdr:row>
      <xdr:rowOff>186055</xdr:rowOff>
    </xdr:to>
    <xdr:pic>
      <xdr:nvPicPr>
        <xdr:cNvPr id="206" name="图片 205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5852160" y="58785760"/>
          <a:ext cx="933450" cy="409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263</xdr:row>
      <xdr:rowOff>0</xdr:rowOff>
    </xdr:from>
    <xdr:to>
      <xdr:col>13</xdr:col>
      <xdr:colOff>204470</xdr:colOff>
      <xdr:row>266</xdr:row>
      <xdr:rowOff>158115</xdr:rowOff>
    </xdr:to>
    <xdr:pic>
      <xdr:nvPicPr>
        <xdr:cNvPr id="207" name="图片 206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7152640" y="58785760"/>
          <a:ext cx="150495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263</xdr:row>
      <xdr:rowOff>0</xdr:rowOff>
    </xdr:from>
    <xdr:to>
      <xdr:col>6</xdr:col>
      <xdr:colOff>378460</xdr:colOff>
      <xdr:row>268</xdr:row>
      <xdr:rowOff>34925</xdr:rowOff>
    </xdr:to>
    <xdr:pic>
      <xdr:nvPicPr>
        <xdr:cNvPr id="208" name="图片 207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251200" y="58785760"/>
          <a:ext cx="102870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263</xdr:row>
      <xdr:rowOff>0</xdr:rowOff>
    </xdr:from>
    <xdr:to>
      <xdr:col>2</xdr:col>
      <xdr:colOff>204470</xdr:colOff>
      <xdr:row>266</xdr:row>
      <xdr:rowOff>158115</xdr:rowOff>
    </xdr:to>
    <xdr:pic>
      <xdr:nvPicPr>
        <xdr:cNvPr id="209" name="图片 208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0" y="58785760"/>
          <a:ext cx="150495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255</xdr:row>
      <xdr:rowOff>0</xdr:rowOff>
    </xdr:from>
    <xdr:to>
      <xdr:col>16</xdr:col>
      <xdr:colOff>175895</xdr:colOff>
      <xdr:row>258</xdr:row>
      <xdr:rowOff>196215</xdr:rowOff>
    </xdr:to>
    <xdr:pic>
      <xdr:nvPicPr>
        <xdr:cNvPr id="210" name="图片 209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9103360" y="56997600"/>
          <a:ext cx="147637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26670</xdr:colOff>
      <xdr:row>259</xdr:row>
      <xdr:rowOff>70485</xdr:rowOff>
    </xdr:from>
    <xdr:to>
      <xdr:col>16</xdr:col>
      <xdr:colOff>202565</xdr:colOff>
      <xdr:row>263</xdr:row>
      <xdr:rowOff>52705</xdr:rowOff>
    </xdr:to>
    <xdr:pic>
      <xdr:nvPicPr>
        <xdr:cNvPr id="211" name="图片 210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9130030" y="57962165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287655</xdr:colOff>
      <xdr:row>104</xdr:row>
      <xdr:rowOff>201295</xdr:rowOff>
    </xdr:from>
    <xdr:to>
      <xdr:col>4</xdr:col>
      <xdr:colOff>429895</xdr:colOff>
      <xdr:row>108</xdr:row>
      <xdr:rowOff>183515</xdr:rowOff>
    </xdr:to>
    <xdr:pic>
      <xdr:nvPicPr>
        <xdr:cNvPr id="212" name="图片 211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1588135" y="23447375"/>
          <a:ext cx="144272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270</xdr:row>
      <xdr:rowOff>0</xdr:rowOff>
    </xdr:from>
    <xdr:to>
      <xdr:col>10</xdr:col>
      <xdr:colOff>407035</xdr:colOff>
      <xdr:row>272</xdr:row>
      <xdr:rowOff>200660</xdr:rowOff>
    </xdr:to>
    <xdr:pic>
      <xdr:nvPicPr>
        <xdr:cNvPr id="213" name="图片 212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5852160" y="60350400"/>
          <a:ext cx="105727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270</xdr:row>
      <xdr:rowOff>0</xdr:rowOff>
    </xdr:from>
    <xdr:to>
      <xdr:col>13</xdr:col>
      <xdr:colOff>185420</xdr:colOff>
      <xdr:row>273</xdr:row>
      <xdr:rowOff>215265</xdr:rowOff>
    </xdr:to>
    <xdr:pic>
      <xdr:nvPicPr>
        <xdr:cNvPr id="214" name="图片 213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7152640" y="6035040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270</xdr:row>
      <xdr:rowOff>0</xdr:rowOff>
    </xdr:from>
    <xdr:to>
      <xdr:col>6</xdr:col>
      <xdr:colOff>216535</xdr:colOff>
      <xdr:row>270</xdr:row>
      <xdr:rowOff>209550</xdr:rowOff>
    </xdr:to>
    <xdr:pic>
      <xdr:nvPicPr>
        <xdr:cNvPr id="215" name="图片 214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251200" y="60350400"/>
          <a:ext cx="866775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270</xdr:row>
      <xdr:rowOff>0</xdr:rowOff>
    </xdr:from>
    <xdr:to>
      <xdr:col>2</xdr:col>
      <xdr:colOff>185420</xdr:colOff>
      <xdr:row>273</xdr:row>
      <xdr:rowOff>215265</xdr:rowOff>
    </xdr:to>
    <xdr:pic>
      <xdr:nvPicPr>
        <xdr:cNvPr id="216" name="图片 215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0" y="6035040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274</xdr:row>
      <xdr:rowOff>0</xdr:rowOff>
    </xdr:from>
    <xdr:to>
      <xdr:col>10</xdr:col>
      <xdr:colOff>254635</xdr:colOff>
      <xdr:row>278</xdr:row>
      <xdr:rowOff>86995</xdr:rowOff>
    </xdr:to>
    <xdr:pic>
      <xdr:nvPicPr>
        <xdr:cNvPr id="217" name="图片 216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5852160" y="61244480"/>
          <a:ext cx="90487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274</xdr:row>
      <xdr:rowOff>0</xdr:rowOff>
    </xdr:from>
    <xdr:to>
      <xdr:col>13</xdr:col>
      <xdr:colOff>166370</xdr:colOff>
      <xdr:row>277</xdr:row>
      <xdr:rowOff>196215</xdr:rowOff>
    </xdr:to>
    <xdr:pic>
      <xdr:nvPicPr>
        <xdr:cNvPr id="218" name="图片 217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7152640" y="61244480"/>
          <a:ext cx="14668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274</xdr:row>
      <xdr:rowOff>0</xdr:rowOff>
    </xdr:from>
    <xdr:to>
      <xdr:col>2</xdr:col>
      <xdr:colOff>166370</xdr:colOff>
      <xdr:row>277</xdr:row>
      <xdr:rowOff>196215</xdr:rowOff>
    </xdr:to>
    <xdr:pic>
      <xdr:nvPicPr>
        <xdr:cNvPr id="219" name="图片 218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0" y="61244480"/>
          <a:ext cx="14668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275</xdr:row>
      <xdr:rowOff>0</xdr:rowOff>
    </xdr:from>
    <xdr:to>
      <xdr:col>6</xdr:col>
      <xdr:colOff>397510</xdr:colOff>
      <xdr:row>280</xdr:row>
      <xdr:rowOff>177800</xdr:rowOff>
    </xdr:to>
    <xdr:pic>
      <xdr:nvPicPr>
        <xdr:cNvPr id="220" name="图片 219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251200" y="61468000"/>
          <a:ext cx="1047750" cy="1295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282</xdr:row>
      <xdr:rowOff>0</xdr:rowOff>
    </xdr:from>
    <xdr:to>
      <xdr:col>10</xdr:col>
      <xdr:colOff>273685</xdr:colOff>
      <xdr:row>285</xdr:row>
      <xdr:rowOff>81915</xdr:rowOff>
    </xdr:to>
    <xdr:pic>
      <xdr:nvPicPr>
        <xdr:cNvPr id="221" name="图片 220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5852160" y="63032640"/>
          <a:ext cx="9239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282</xdr:row>
      <xdr:rowOff>0</xdr:rowOff>
    </xdr:from>
    <xdr:to>
      <xdr:col>13</xdr:col>
      <xdr:colOff>175895</xdr:colOff>
      <xdr:row>286</xdr:row>
      <xdr:rowOff>1270</xdr:rowOff>
    </xdr:to>
    <xdr:pic>
      <xdr:nvPicPr>
        <xdr:cNvPr id="222" name="图片 22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7152640" y="6303264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2</xdr:col>
      <xdr:colOff>175895</xdr:colOff>
      <xdr:row>286</xdr:row>
      <xdr:rowOff>1270</xdr:rowOff>
    </xdr:to>
    <xdr:pic>
      <xdr:nvPicPr>
        <xdr:cNvPr id="223" name="图片 222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0" y="6303264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282</xdr:row>
      <xdr:rowOff>0</xdr:rowOff>
    </xdr:from>
    <xdr:to>
      <xdr:col>6</xdr:col>
      <xdr:colOff>387985</xdr:colOff>
      <xdr:row>285</xdr:row>
      <xdr:rowOff>139065</xdr:rowOff>
    </xdr:to>
    <xdr:pic>
      <xdr:nvPicPr>
        <xdr:cNvPr id="224" name="图片 223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251200" y="63032640"/>
          <a:ext cx="10382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287</xdr:row>
      <xdr:rowOff>0</xdr:rowOff>
    </xdr:from>
    <xdr:to>
      <xdr:col>13</xdr:col>
      <xdr:colOff>185420</xdr:colOff>
      <xdr:row>290</xdr:row>
      <xdr:rowOff>186690</xdr:rowOff>
    </xdr:to>
    <xdr:pic>
      <xdr:nvPicPr>
        <xdr:cNvPr id="225" name="图片 224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7152640" y="64150240"/>
          <a:ext cx="14859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287</xdr:row>
      <xdr:rowOff>0</xdr:rowOff>
    </xdr:from>
    <xdr:to>
      <xdr:col>10</xdr:col>
      <xdr:colOff>378460</xdr:colOff>
      <xdr:row>288</xdr:row>
      <xdr:rowOff>109855</xdr:rowOff>
    </xdr:to>
    <xdr:pic>
      <xdr:nvPicPr>
        <xdr:cNvPr id="226" name="图片 225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5852160" y="64150240"/>
          <a:ext cx="1028700" cy="333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287</xdr:row>
      <xdr:rowOff>0</xdr:rowOff>
    </xdr:from>
    <xdr:to>
      <xdr:col>6</xdr:col>
      <xdr:colOff>454660</xdr:colOff>
      <xdr:row>290</xdr:row>
      <xdr:rowOff>100965</xdr:rowOff>
    </xdr:to>
    <xdr:pic>
      <xdr:nvPicPr>
        <xdr:cNvPr id="227" name="图片 226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251200" y="64150240"/>
          <a:ext cx="1104900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287</xdr:row>
      <xdr:rowOff>0</xdr:rowOff>
    </xdr:from>
    <xdr:to>
      <xdr:col>2</xdr:col>
      <xdr:colOff>185420</xdr:colOff>
      <xdr:row>290</xdr:row>
      <xdr:rowOff>186690</xdr:rowOff>
    </xdr:to>
    <xdr:pic>
      <xdr:nvPicPr>
        <xdr:cNvPr id="228" name="图片 227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0" y="64150240"/>
          <a:ext cx="14859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292</xdr:row>
      <xdr:rowOff>0</xdr:rowOff>
    </xdr:from>
    <xdr:to>
      <xdr:col>10</xdr:col>
      <xdr:colOff>321310</xdr:colOff>
      <xdr:row>294</xdr:row>
      <xdr:rowOff>48260</xdr:rowOff>
    </xdr:to>
    <xdr:pic>
      <xdr:nvPicPr>
        <xdr:cNvPr id="229" name="图片 228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5852160" y="65267840"/>
          <a:ext cx="971550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13</xdr:col>
      <xdr:colOff>204470</xdr:colOff>
      <xdr:row>295</xdr:row>
      <xdr:rowOff>215265</xdr:rowOff>
    </xdr:to>
    <xdr:pic>
      <xdr:nvPicPr>
        <xdr:cNvPr id="230" name="图片 229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7152640" y="65267840"/>
          <a:ext cx="15049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292</xdr:row>
      <xdr:rowOff>0</xdr:rowOff>
    </xdr:from>
    <xdr:to>
      <xdr:col>6</xdr:col>
      <xdr:colOff>378460</xdr:colOff>
      <xdr:row>293</xdr:row>
      <xdr:rowOff>43180</xdr:rowOff>
    </xdr:to>
    <xdr:pic>
      <xdr:nvPicPr>
        <xdr:cNvPr id="231" name="图片 230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251200" y="65267840"/>
          <a:ext cx="1028700" cy="26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2</xdr:col>
      <xdr:colOff>204470</xdr:colOff>
      <xdr:row>295</xdr:row>
      <xdr:rowOff>215265</xdr:rowOff>
    </xdr:to>
    <xdr:pic>
      <xdr:nvPicPr>
        <xdr:cNvPr id="232" name="图片 231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0" y="65267840"/>
          <a:ext cx="15049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296</xdr:row>
      <xdr:rowOff>0</xdr:rowOff>
    </xdr:from>
    <xdr:to>
      <xdr:col>10</xdr:col>
      <xdr:colOff>407035</xdr:colOff>
      <xdr:row>298</xdr:row>
      <xdr:rowOff>153035</xdr:rowOff>
    </xdr:to>
    <xdr:pic>
      <xdr:nvPicPr>
        <xdr:cNvPr id="233" name="图片 232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5852160" y="66161920"/>
          <a:ext cx="10572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296</xdr:row>
      <xdr:rowOff>0</xdr:rowOff>
    </xdr:from>
    <xdr:to>
      <xdr:col>13</xdr:col>
      <xdr:colOff>166370</xdr:colOff>
      <xdr:row>299</xdr:row>
      <xdr:rowOff>186690</xdr:rowOff>
    </xdr:to>
    <xdr:pic>
      <xdr:nvPicPr>
        <xdr:cNvPr id="234" name="图片 233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7152640" y="6616192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296</xdr:row>
      <xdr:rowOff>0</xdr:rowOff>
    </xdr:from>
    <xdr:to>
      <xdr:col>6</xdr:col>
      <xdr:colOff>435610</xdr:colOff>
      <xdr:row>298</xdr:row>
      <xdr:rowOff>48260</xdr:rowOff>
    </xdr:to>
    <xdr:pic>
      <xdr:nvPicPr>
        <xdr:cNvPr id="235" name="图片 234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251200" y="66161920"/>
          <a:ext cx="1085850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296</xdr:row>
      <xdr:rowOff>0</xdr:rowOff>
    </xdr:from>
    <xdr:to>
      <xdr:col>2</xdr:col>
      <xdr:colOff>166370</xdr:colOff>
      <xdr:row>299</xdr:row>
      <xdr:rowOff>186690</xdr:rowOff>
    </xdr:to>
    <xdr:pic>
      <xdr:nvPicPr>
        <xdr:cNvPr id="236" name="图片 235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0" y="6616192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236</xdr:row>
      <xdr:rowOff>0</xdr:rowOff>
    </xdr:from>
    <xdr:to>
      <xdr:col>16</xdr:col>
      <xdr:colOff>185420</xdr:colOff>
      <xdr:row>239</xdr:row>
      <xdr:rowOff>205740</xdr:rowOff>
    </xdr:to>
    <xdr:pic>
      <xdr:nvPicPr>
        <xdr:cNvPr id="237" name="图片 236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9103360" y="5275072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300</xdr:row>
      <xdr:rowOff>0</xdr:rowOff>
    </xdr:from>
    <xdr:to>
      <xdr:col>6</xdr:col>
      <xdr:colOff>483235</xdr:colOff>
      <xdr:row>302</xdr:row>
      <xdr:rowOff>200660</xdr:rowOff>
    </xdr:to>
    <xdr:pic>
      <xdr:nvPicPr>
        <xdr:cNvPr id="238" name="图片 237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251200" y="67056000"/>
          <a:ext cx="113347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300</xdr:row>
      <xdr:rowOff>0</xdr:rowOff>
    </xdr:from>
    <xdr:to>
      <xdr:col>2</xdr:col>
      <xdr:colOff>185420</xdr:colOff>
      <xdr:row>303</xdr:row>
      <xdr:rowOff>205740</xdr:rowOff>
    </xdr:to>
    <xdr:pic>
      <xdr:nvPicPr>
        <xdr:cNvPr id="239" name="图片 238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0" y="6705600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38735</xdr:colOff>
      <xdr:row>307</xdr:row>
      <xdr:rowOff>194945</xdr:rowOff>
    </xdr:from>
    <xdr:to>
      <xdr:col>8</xdr:col>
      <xdr:colOff>548640</xdr:colOff>
      <xdr:row>311</xdr:row>
      <xdr:rowOff>215265</xdr:rowOff>
    </xdr:to>
    <xdr:pic>
      <xdr:nvPicPr>
        <xdr:cNvPr id="240" name="图片 239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4590415" y="68815585"/>
          <a:ext cx="116014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308</xdr:row>
      <xdr:rowOff>0</xdr:rowOff>
    </xdr:from>
    <xdr:to>
      <xdr:col>6</xdr:col>
      <xdr:colOff>16510</xdr:colOff>
      <xdr:row>309</xdr:row>
      <xdr:rowOff>81280</xdr:rowOff>
    </xdr:to>
    <xdr:pic>
      <xdr:nvPicPr>
        <xdr:cNvPr id="241" name="图片 240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251200" y="68844160"/>
          <a:ext cx="666750" cy="304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308</xdr:row>
      <xdr:rowOff>0</xdr:rowOff>
    </xdr:from>
    <xdr:to>
      <xdr:col>2</xdr:col>
      <xdr:colOff>166370</xdr:colOff>
      <xdr:row>311</xdr:row>
      <xdr:rowOff>186690</xdr:rowOff>
    </xdr:to>
    <xdr:pic>
      <xdr:nvPicPr>
        <xdr:cNvPr id="242" name="图片 241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0" y="6884416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38735</xdr:colOff>
      <xdr:row>313</xdr:row>
      <xdr:rowOff>173990</xdr:rowOff>
    </xdr:from>
    <xdr:to>
      <xdr:col>10</xdr:col>
      <xdr:colOff>493395</xdr:colOff>
      <xdr:row>319</xdr:row>
      <xdr:rowOff>90170</xdr:rowOff>
    </xdr:to>
    <xdr:pic>
      <xdr:nvPicPr>
        <xdr:cNvPr id="243" name="图片 242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5890895" y="70135750"/>
          <a:ext cx="1104900" cy="1257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68580</xdr:colOff>
      <xdr:row>313</xdr:row>
      <xdr:rowOff>222885</xdr:rowOff>
    </xdr:from>
    <xdr:to>
      <xdr:col>13</xdr:col>
      <xdr:colOff>165100</xdr:colOff>
      <xdr:row>317</xdr:row>
      <xdr:rowOff>186055</xdr:rowOff>
    </xdr:to>
    <xdr:pic>
      <xdr:nvPicPr>
        <xdr:cNvPr id="244" name="图片 243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7221220" y="70184645"/>
          <a:ext cx="13970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314</xdr:row>
      <xdr:rowOff>0</xdr:rowOff>
    </xdr:from>
    <xdr:to>
      <xdr:col>6</xdr:col>
      <xdr:colOff>92710</xdr:colOff>
      <xdr:row>314</xdr:row>
      <xdr:rowOff>171450</xdr:rowOff>
    </xdr:to>
    <xdr:pic>
      <xdr:nvPicPr>
        <xdr:cNvPr id="245" name="图片 244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251200" y="70185280"/>
          <a:ext cx="742950" cy="171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313</xdr:row>
      <xdr:rowOff>222885</xdr:rowOff>
    </xdr:from>
    <xdr:to>
      <xdr:col>2</xdr:col>
      <xdr:colOff>176530</xdr:colOff>
      <xdr:row>317</xdr:row>
      <xdr:rowOff>186055</xdr:rowOff>
    </xdr:to>
    <xdr:pic>
      <xdr:nvPicPr>
        <xdr:cNvPr id="246" name="图片 245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635" y="70184645"/>
          <a:ext cx="1476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319</xdr:row>
      <xdr:rowOff>0</xdr:rowOff>
    </xdr:from>
    <xdr:to>
      <xdr:col>6</xdr:col>
      <xdr:colOff>454660</xdr:colOff>
      <xdr:row>324</xdr:row>
      <xdr:rowOff>15875</xdr:rowOff>
    </xdr:to>
    <xdr:pic>
      <xdr:nvPicPr>
        <xdr:cNvPr id="247" name="图片 246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251200" y="71302880"/>
          <a:ext cx="1104900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319</xdr:row>
      <xdr:rowOff>0</xdr:rowOff>
    </xdr:from>
    <xdr:to>
      <xdr:col>2</xdr:col>
      <xdr:colOff>175895</xdr:colOff>
      <xdr:row>322</xdr:row>
      <xdr:rowOff>186690</xdr:rowOff>
    </xdr:to>
    <xdr:pic>
      <xdr:nvPicPr>
        <xdr:cNvPr id="248" name="图片 247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0" y="71302880"/>
          <a:ext cx="1476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9525</xdr:colOff>
      <xdr:row>324</xdr:row>
      <xdr:rowOff>175260</xdr:rowOff>
    </xdr:from>
    <xdr:to>
      <xdr:col>10</xdr:col>
      <xdr:colOff>483235</xdr:colOff>
      <xdr:row>328</xdr:row>
      <xdr:rowOff>33655</xdr:rowOff>
    </xdr:to>
    <xdr:pic>
      <xdr:nvPicPr>
        <xdr:cNvPr id="249" name="图片 248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5861685" y="72595740"/>
          <a:ext cx="112395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324</xdr:row>
      <xdr:rowOff>174625</xdr:rowOff>
    </xdr:from>
    <xdr:to>
      <xdr:col>13</xdr:col>
      <xdr:colOff>175895</xdr:colOff>
      <xdr:row>328</xdr:row>
      <xdr:rowOff>128270</xdr:rowOff>
    </xdr:to>
    <xdr:pic>
      <xdr:nvPicPr>
        <xdr:cNvPr id="250" name="图片 24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7152640" y="72595105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324</xdr:row>
      <xdr:rowOff>117475</xdr:rowOff>
    </xdr:from>
    <xdr:to>
      <xdr:col>2</xdr:col>
      <xdr:colOff>176530</xdr:colOff>
      <xdr:row>328</xdr:row>
      <xdr:rowOff>71120</xdr:rowOff>
    </xdr:to>
    <xdr:pic>
      <xdr:nvPicPr>
        <xdr:cNvPr id="251" name="图片 250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635" y="72537955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325</xdr:row>
      <xdr:rowOff>0</xdr:rowOff>
    </xdr:from>
    <xdr:to>
      <xdr:col>6</xdr:col>
      <xdr:colOff>397510</xdr:colOff>
      <xdr:row>326</xdr:row>
      <xdr:rowOff>52705</xdr:rowOff>
    </xdr:to>
    <xdr:pic>
      <xdr:nvPicPr>
        <xdr:cNvPr id="252" name="图片 25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251200" y="72644000"/>
          <a:ext cx="104775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329</xdr:row>
      <xdr:rowOff>0</xdr:rowOff>
    </xdr:from>
    <xdr:to>
      <xdr:col>10</xdr:col>
      <xdr:colOff>464185</xdr:colOff>
      <xdr:row>335</xdr:row>
      <xdr:rowOff>68580</xdr:rowOff>
    </xdr:to>
    <xdr:pic>
      <xdr:nvPicPr>
        <xdr:cNvPr id="253" name="图片 252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5852160" y="73538080"/>
          <a:ext cx="1114425" cy="1409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329</xdr:row>
      <xdr:rowOff>0</xdr:rowOff>
    </xdr:from>
    <xdr:to>
      <xdr:col>13</xdr:col>
      <xdr:colOff>156845</xdr:colOff>
      <xdr:row>332</xdr:row>
      <xdr:rowOff>205740</xdr:rowOff>
    </xdr:to>
    <xdr:pic>
      <xdr:nvPicPr>
        <xdr:cNvPr id="254" name="图片 253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7152640" y="7353808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329</xdr:row>
      <xdr:rowOff>0</xdr:rowOff>
    </xdr:from>
    <xdr:to>
      <xdr:col>2</xdr:col>
      <xdr:colOff>156845</xdr:colOff>
      <xdr:row>332</xdr:row>
      <xdr:rowOff>205740</xdr:rowOff>
    </xdr:to>
    <xdr:pic>
      <xdr:nvPicPr>
        <xdr:cNvPr id="255" name="图片 254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0" y="7353808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336</xdr:row>
      <xdr:rowOff>0</xdr:rowOff>
    </xdr:from>
    <xdr:to>
      <xdr:col>13</xdr:col>
      <xdr:colOff>156845</xdr:colOff>
      <xdr:row>340</xdr:row>
      <xdr:rowOff>20320</xdr:rowOff>
    </xdr:to>
    <xdr:pic>
      <xdr:nvPicPr>
        <xdr:cNvPr id="258" name="图片 257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7152640" y="75102720"/>
          <a:ext cx="14573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336</xdr:row>
      <xdr:rowOff>0</xdr:rowOff>
    </xdr:from>
    <xdr:to>
      <xdr:col>6</xdr:col>
      <xdr:colOff>178435</xdr:colOff>
      <xdr:row>337</xdr:row>
      <xdr:rowOff>157480</xdr:rowOff>
    </xdr:to>
    <xdr:pic>
      <xdr:nvPicPr>
        <xdr:cNvPr id="259" name="图片 258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251200" y="75102720"/>
          <a:ext cx="828675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336</xdr:row>
      <xdr:rowOff>0</xdr:rowOff>
    </xdr:from>
    <xdr:to>
      <xdr:col>2</xdr:col>
      <xdr:colOff>156845</xdr:colOff>
      <xdr:row>340</xdr:row>
      <xdr:rowOff>20320</xdr:rowOff>
    </xdr:to>
    <xdr:pic>
      <xdr:nvPicPr>
        <xdr:cNvPr id="260" name="图片 259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0" y="75102720"/>
          <a:ext cx="14573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340</xdr:row>
      <xdr:rowOff>0</xdr:rowOff>
    </xdr:from>
    <xdr:to>
      <xdr:col>10</xdr:col>
      <xdr:colOff>568960</xdr:colOff>
      <xdr:row>347</xdr:row>
      <xdr:rowOff>140335</xdr:rowOff>
    </xdr:to>
    <xdr:pic>
      <xdr:nvPicPr>
        <xdr:cNvPr id="261" name="图片 260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5852160" y="75996800"/>
          <a:ext cx="1219200" cy="1704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340</xdr:row>
      <xdr:rowOff>0</xdr:rowOff>
    </xdr:from>
    <xdr:to>
      <xdr:col>13</xdr:col>
      <xdr:colOff>213995</xdr:colOff>
      <xdr:row>343</xdr:row>
      <xdr:rowOff>215265</xdr:rowOff>
    </xdr:to>
    <xdr:pic>
      <xdr:nvPicPr>
        <xdr:cNvPr id="262" name="图片 261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7152640" y="75996800"/>
          <a:ext cx="15144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630555</xdr:colOff>
      <xdr:row>340</xdr:row>
      <xdr:rowOff>49530</xdr:rowOff>
    </xdr:from>
    <xdr:to>
      <xdr:col>6</xdr:col>
      <xdr:colOff>349250</xdr:colOff>
      <xdr:row>341</xdr:row>
      <xdr:rowOff>197485</xdr:rowOff>
    </xdr:to>
    <xdr:pic>
      <xdr:nvPicPr>
        <xdr:cNvPr id="263" name="图片 262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31515" y="76046330"/>
          <a:ext cx="1019175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340</xdr:row>
      <xdr:rowOff>0</xdr:rowOff>
    </xdr:from>
    <xdr:to>
      <xdr:col>2</xdr:col>
      <xdr:colOff>213995</xdr:colOff>
      <xdr:row>343</xdr:row>
      <xdr:rowOff>215265</xdr:rowOff>
    </xdr:to>
    <xdr:pic>
      <xdr:nvPicPr>
        <xdr:cNvPr id="264" name="图片 263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0" y="75996800"/>
          <a:ext cx="15144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349</xdr:row>
      <xdr:rowOff>0</xdr:rowOff>
    </xdr:from>
    <xdr:to>
      <xdr:col>10</xdr:col>
      <xdr:colOff>464185</xdr:colOff>
      <xdr:row>351</xdr:row>
      <xdr:rowOff>10160</xdr:rowOff>
    </xdr:to>
    <xdr:pic>
      <xdr:nvPicPr>
        <xdr:cNvPr id="265" name="图片 264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5852160" y="78008480"/>
          <a:ext cx="1114425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348</xdr:row>
      <xdr:rowOff>222885</xdr:rowOff>
    </xdr:from>
    <xdr:to>
      <xdr:col>13</xdr:col>
      <xdr:colOff>194945</xdr:colOff>
      <xdr:row>352</xdr:row>
      <xdr:rowOff>195580</xdr:rowOff>
    </xdr:to>
    <xdr:pic>
      <xdr:nvPicPr>
        <xdr:cNvPr id="266" name="图片 265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7152640" y="78007845"/>
          <a:ext cx="14954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349</xdr:row>
      <xdr:rowOff>0</xdr:rowOff>
    </xdr:from>
    <xdr:to>
      <xdr:col>6</xdr:col>
      <xdr:colOff>283210</xdr:colOff>
      <xdr:row>350</xdr:row>
      <xdr:rowOff>81280</xdr:rowOff>
    </xdr:to>
    <xdr:pic>
      <xdr:nvPicPr>
        <xdr:cNvPr id="267" name="图片 266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251200" y="78008480"/>
          <a:ext cx="933450" cy="304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349</xdr:row>
      <xdr:rowOff>0</xdr:rowOff>
    </xdr:from>
    <xdr:to>
      <xdr:col>2</xdr:col>
      <xdr:colOff>194945</xdr:colOff>
      <xdr:row>352</xdr:row>
      <xdr:rowOff>196215</xdr:rowOff>
    </xdr:to>
    <xdr:pic>
      <xdr:nvPicPr>
        <xdr:cNvPr id="268" name="图片 267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0" y="78008480"/>
          <a:ext cx="14954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353</xdr:row>
      <xdr:rowOff>0</xdr:rowOff>
    </xdr:from>
    <xdr:to>
      <xdr:col>10</xdr:col>
      <xdr:colOff>159385</xdr:colOff>
      <xdr:row>355</xdr:row>
      <xdr:rowOff>38735</xdr:rowOff>
    </xdr:to>
    <xdr:pic>
      <xdr:nvPicPr>
        <xdr:cNvPr id="269" name="图片 268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5852160" y="78902560"/>
          <a:ext cx="809625" cy="485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353</xdr:row>
      <xdr:rowOff>0</xdr:rowOff>
    </xdr:from>
    <xdr:to>
      <xdr:col>13</xdr:col>
      <xdr:colOff>185420</xdr:colOff>
      <xdr:row>357</xdr:row>
      <xdr:rowOff>29845</xdr:rowOff>
    </xdr:to>
    <xdr:pic>
      <xdr:nvPicPr>
        <xdr:cNvPr id="270" name="图片 269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7152640" y="78902560"/>
          <a:ext cx="14859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353</xdr:row>
      <xdr:rowOff>0</xdr:rowOff>
    </xdr:from>
    <xdr:to>
      <xdr:col>6</xdr:col>
      <xdr:colOff>416560</xdr:colOff>
      <xdr:row>354</xdr:row>
      <xdr:rowOff>52705</xdr:rowOff>
    </xdr:to>
    <xdr:pic>
      <xdr:nvPicPr>
        <xdr:cNvPr id="271" name="图片 270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3251200" y="78902560"/>
          <a:ext cx="106680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352</xdr:row>
      <xdr:rowOff>222885</xdr:rowOff>
    </xdr:from>
    <xdr:to>
      <xdr:col>2</xdr:col>
      <xdr:colOff>186055</xdr:colOff>
      <xdr:row>357</xdr:row>
      <xdr:rowOff>29210</xdr:rowOff>
    </xdr:to>
    <xdr:pic>
      <xdr:nvPicPr>
        <xdr:cNvPr id="272" name="图片 271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635" y="78901925"/>
          <a:ext cx="14859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357</xdr:row>
      <xdr:rowOff>0</xdr:rowOff>
    </xdr:from>
    <xdr:to>
      <xdr:col>6</xdr:col>
      <xdr:colOff>264160</xdr:colOff>
      <xdr:row>360</xdr:row>
      <xdr:rowOff>72390</xdr:rowOff>
    </xdr:to>
    <xdr:pic>
      <xdr:nvPicPr>
        <xdr:cNvPr id="273" name="图片 272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3251200" y="79796640"/>
          <a:ext cx="91440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357</xdr:row>
      <xdr:rowOff>0</xdr:rowOff>
    </xdr:from>
    <xdr:to>
      <xdr:col>2</xdr:col>
      <xdr:colOff>185420</xdr:colOff>
      <xdr:row>361</xdr:row>
      <xdr:rowOff>29845</xdr:rowOff>
    </xdr:to>
    <xdr:pic>
      <xdr:nvPicPr>
        <xdr:cNvPr id="274" name="图片 273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0" y="79796640"/>
          <a:ext cx="14859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361</xdr:row>
      <xdr:rowOff>0</xdr:rowOff>
    </xdr:from>
    <xdr:to>
      <xdr:col>10</xdr:col>
      <xdr:colOff>359410</xdr:colOff>
      <xdr:row>362</xdr:row>
      <xdr:rowOff>109855</xdr:rowOff>
    </xdr:to>
    <xdr:pic>
      <xdr:nvPicPr>
        <xdr:cNvPr id="275" name="图片 274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5852160" y="80690720"/>
          <a:ext cx="1009650" cy="333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361</xdr:row>
      <xdr:rowOff>0</xdr:rowOff>
    </xdr:from>
    <xdr:to>
      <xdr:col>13</xdr:col>
      <xdr:colOff>204470</xdr:colOff>
      <xdr:row>364</xdr:row>
      <xdr:rowOff>196215</xdr:rowOff>
    </xdr:to>
    <xdr:pic>
      <xdr:nvPicPr>
        <xdr:cNvPr id="276" name="图片 275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7152640" y="80690720"/>
          <a:ext cx="15049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361</xdr:row>
      <xdr:rowOff>0</xdr:rowOff>
    </xdr:from>
    <xdr:to>
      <xdr:col>6</xdr:col>
      <xdr:colOff>111760</xdr:colOff>
      <xdr:row>362</xdr:row>
      <xdr:rowOff>205105</xdr:rowOff>
    </xdr:to>
    <xdr:pic>
      <xdr:nvPicPr>
        <xdr:cNvPr id="277" name="图片 276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3251200" y="80690720"/>
          <a:ext cx="762000" cy="428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361</xdr:row>
      <xdr:rowOff>0</xdr:rowOff>
    </xdr:from>
    <xdr:to>
      <xdr:col>2</xdr:col>
      <xdr:colOff>204470</xdr:colOff>
      <xdr:row>364</xdr:row>
      <xdr:rowOff>196215</xdr:rowOff>
    </xdr:to>
    <xdr:pic>
      <xdr:nvPicPr>
        <xdr:cNvPr id="278" name="图片 277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0" y="80690720"/>
          <a:ext cx="15049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365</xdr:row>
      <xdr:rowOff>0</xdr:rowOff>
    </xdr:from>
    <xdr:to>
      <xdr:col>10</xdr:col>
      <xdr:colOff>416560</xdr:colOff>
      <xdr:row>367</xdr:row>
      <xdr:rowOff>133985</xdr:rowOff>
    </xdr:to>
    <xdr:pic>
      <xdr:nvPicPr>
        <xdr:cNvPr id="279" name="图片 278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5852160" y="81584800"/>
          <a:ext cx="1066800" cy="58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365</xdr:row>
      <xdr:rowOff>0</xdr:rowOff>
    </xdr:from>
    <xdr:to>
      <xdr:col>13</xdr:col>
      <xdr:colOff>156845</xdr:colOff>
      <xdr:row>368</xdr:row>
      <xdr:rowOff>215265</xdr:rowOff>
    </xdr:to>
    <xdr:pic>
      <xdr:nvPicPr>
        <xdr:cNvPr id="280" name="图片 279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7152640" y="81584800"/>
          <a:ext cx="14573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365</xdr:row>
      <xdr:rowOff>0</xdr:rowOff>
    </xdr:from>
    <xdr:to>
      <xdr:col>6</xdr:col>
      <xdr:colOff>397510</xdr:colOff>
      <xdr:row>367</xdr:row>
      <xdr:rowOff>219710</xdr:rowOff>
    </xdr:to>
    <xdr:pic>
      <xdr:nvPicPr>
        <xdr:cNvPr id="281" name="图片 280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3251200" y="81584800"/>
          <a:ext cx="1047750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365</xdr:row>
      <xdr:rowOff>0</xdr:rowOff>
    </xdr:from>
    <xdr:to>
      <xdr:col>2</xdr:col>
      <xdr:colOff>156845</xdr:colOff>
      <xdr:row>368</xdr:row>
      <xdr:rowOff>215265</xdr:rowOff>
    </xdr:to>
    <xdr:pic>
      <xdr:nvPicPr>
        <xdr:cNvPr id="282" name="图片 281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0" y="81584800"/>
          <a:ext cx="14573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369</xdr:row>
      <xdr:rowOff>0</xdr:rowOff>
    </xdr:from>
    <xdr:to>
      <xdr:col>10</xdr:col>
      <xdr:colOff>416560</xdr:colOff>
      <xdr:row>371</xdr:row>
      <xdr:rowOff>19685</xdr:rowOff>
    </xdr:to>
    <xdr:pic>
      <xdr:nvPicPr>
        <xdr:cNvPr id="283" name="图片 282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5852160" y="82478880"/>
          <a:ext cx="1066800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369</xdr:row>
      <xdr:rowOff>0</xdr:rowOff>
    </xdr:from>
    <xdr:to>
      <xdr:col>13</xdr:col>
      <xdr:colOff>204470</xdr:colOff>
      <xdr:row>372</xdr:row>
      <xdr:rowOff>186690</xdr:rowOff>
    </xdr:to>
    <xdr:pic>
      <xdr:nvPicPr>
        <xdr:cNvPr id="284" name="图片 283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7152640" y="82478880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369</xdr:row>
      <xdr:rowOff>0</xdr:rowOff>
    </xdr:from>
    <xdr:to>
      <xdr:col>2</xdr:col>
      <xdr:colOff>204470</xdr:colOff>
      <xdr:row>372</xdr:row>
      <xdr:rowOff>186690</xdr:rowOff>
    </xdr:to>
    <xdr:pic>
      <xdr:nvPicPr>
        <xdr:cNvPr id="285" name="图片 284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0" y="82478880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374</xdr:row>
      <xdr:rowOff>0</xdr:rowOff>
    </xdr:from>
    <xdr:to>
      <xdr:col>6</xdr:col>
      <xdr:colOff>216535</xdr:colOff>
      <xdr:row>376</xdr:row>
      <xdr:rowOff>86360</xdr:rowOff>
    </xdr:to>
    <xdr:pic>
      <xdr:nvPicPr>
        <xdr:cNvPr id="286" name="图片 285"/>
        <xdr:cNvPicPr>
          <a:picLocks noChangeAspect="1"/>
        </xdr:cNvPicPr>
      </xdr:nvPicPr>
      <xdr:blipFill>
        <a:blip r:embed="rId216"/>
        <a:stretch>
          <a:fillRect/>
        </a:stretch>
      </xdr:blipFill>
      <xdr:spPr>
        <a:xfrm>
          <a:off x="3251200" y="83596480"/>
          <a:ext cx="86677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374</xdr:row>
      <xdr:rowOff>0</xdr:rowOff>
    </xdr:from>
    <xdr:to>
      <xdr:col>2</xdr:col>
      <xdr:colOff>185420</xdr:colOff>
      <xdr:row>377</xdr:row>
      <xdr:rowOff>205740</xdr:rowOff>
    </xdr:to>
    <xdr:pic>
      <xdr:nvPicPr>
        <xdr:cNvPr id="287" name="图片 286"/>
        <xdr:cNvPicPr>
          <a:picLocks noChangeAspect="1"/>
        </xdr:cNvPicPr>
      </xdr:nvPicPr>
      <xdr:blipFill>
        <a:blip r:embed="rId217"/>
        <a:stretch>
          <a:fillRect/>
        </a:stretch>
      </xdr:blipFill>
      <xdr:spPr>
        <a:xfrm>
          <a:off x="0" y="8359648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378</xdr:row>
      <xdr:rowOff>0</xdr:rowOff>
    </xdr:from>
    <xdr:to>
      <xdr:col>10</xdr:col>
      <xdr:colOff>187960</xdr:colOff>
      <xdr:row>380</xdr:row>
      <xdr:rowOff>191135</xdr:rowOff>
    </xdr:to>
    <xdr:pic>
      <xdr:nvPicPr>
        <xdr:cNvPr id="288" name="图片 287"/>
        <xdr:cNvPicPr>
          <a:picLocks noChangeAspect="1"/>
        </xdr:cNvPicPr>
      </xdr:nvPicPr>
      <xdr:blipFill>
        <a:blip r:embed="rId218"/>
        <a:stretch>
          <a:fillRect/>
        </a:stretch>
      </xdr:blipFill>
      <xdr:spPr>
        <a:xfrm>
          <a:off x="5852160" y="84490560"/>
          <a:ext cx="83820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377</xdr:row>
      <xdr:rowOff>222885</xdr:rowOff>
    </xdr:from>
    <xdr:to>
      <xdr:col>13</xdr:col>
      <xdr:colOff>185420</xdr:colOff>
      <xdr:row>381</xdr:row>
      <xdr:rowOff>224155</xdr:rowOff>
    </xdr:to>
    <xdr:pic>
      <xdr:nvPicPr>
        <xdr:cNvPr id="289" name="图片 288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7152640" y="84489925"/>
          <a:ext cx="1485900" cy="894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378</xdr:row>
      <xdr:rowOff>0</xdr:rowOff>
    </xdr:from>
    <xdr:to>
      <xdr:col>6</xdr:col>
      <xdr:colOff>321310</xdr:colOff>
      <xdr:row>378</xdr:row>
      <xdr:rowOff>190500</xdr:rowOff>
    </xdr:to>
    <xdr:pic>
      <xdr:nvPicPr>
        <xdr:cNvPr id="290" name="图片 289"/>
        <xdr:cNvPicPr>
          <a:picLocks noChangeAspect="1"/>
        </xdr:cNvPicPr>
      </xdr:nvPicPr>
      <xdr:blipFill>
        <a:blip r:embed="rId220"/>
        <a:stretch>
          <a:fillRect/>
        </a:stretch>
      </xdr:blipFill>
      <xdr:spPr>
        <a:xfrm>
          <a:off x="3251200" y="84490560"/>
          <a:ext cx="97155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378</xdr:row>
      <xdr:rowOff>0</xdr:rowOff>
    </xdr:from>
    <xdr:to>
      <xdr:col>2</xdr:col>
      <xdr:colOff>185420</xdr:colOff>
      <xdr:row>381</xdr:row>
      <xdr:rowOff>224155</xdr:rowOff>
    </xdr:to>
    <xdr:pic>
      <xdr:nvPicPr>
        <xdr:cNvPr id="291" name="图片 290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0" y="84490560"/>
          <a:ext cx="148590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382</xdr:row>
      <xdr:rowOff>0</xdr:rowOff>
    </xdr:from>
    <xdr:to>
      <xdr:col>2</xdr:col>
      <xdr:colOff>185420</xdr:colOff>
      <xdr:row>385</xdr:row>
      <xdr:rowOff>224155</xdr:rowOff>
    </xdr:to>
    <xdr:pic>
      <xdr:nvPicPr>
        <xdr:cNvPr id="292" name="图片 291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0" y="85384640"/>
          <a:ext cx="148590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382</xdr:row>
      <xdr:rowOff>0</xdr:rowOff>
    </xdr:from>
    <xdr:to>
      <xdr:col>6</xdr:col>
      <xdr:colOff>264160</xdr:colOff>
      <xdr:row>386</xdr:row>
      <xdr:rowOff>29845</xdr:rowOff>
    </xdr:to>
    <xdr:pic>
      <xdr:nvPicPr>
        <xdr:cNvPr id="293" name="图片 292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3251200" y="85384640"/>
          <a:ext cx="9144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387</xdr:row>
      <xdr:rowOff>0</xdr:rowOff>
    </xdr:from>
    <xdr:to>
      <xdr:col>10</xdr:col>
      <xdr:colOff>530860</xdr:colOff>
      <xdr:row>393</xdr:row>
      <xdr:rowOff>125730</xdr:rowOff>
    </xdr:to>
    <xdr:pic>
      <xdr:nvPicPr>
        <xdr:cNvPr id="294" name="图片 293"/>
        <xdr:cNvPicPr>
          <a:picLocks noChangeAspect="1"/>
        </xdr:cNvPicPr>
      </xdr:nvPicPr>
      <xdr:blipFill>
        <a:blip r:embed="rId222"/>
        <a:stretch>
          <a:fillRect/>
        </a:stretch>
      </xdr:blipFill>
      <xdr:spPr>
        <a:xfrm>
          <a:off x="5852160" y="86502240"/>
          <a:ext cx="1181100" cy="1466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387</xdr:row>
      <xdr:rowOff>0</xdr:rowOff>
    </xdr:from>
    <xdr:to>
      <xdr:col>13</xdr:col>
      <xdr:colOff>204470</xdr:colOff>
      <xdr:row>391</xdr:row>
      <xdr:rowOff>67945</xdr:rowOff>
    </xdr:to>
    <xdr:pic>
      <xdr:nvPicPr>
        <xdr:cNvPr id="295" name="图片 294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7152640" y="86502240"/>
          <a:ext cx="15049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387</xdr:row>
      <xdr:rowOff>0</xdr:rowOff>
    </xdr:from>
    <xdr:to>
      <xdr:col>6</xdr:col>
      <xdr:colOff>340360</xdr:colOff>
      <xdr:row>388</xdr:row>
      <xdr:rowOff>147955</xdr:rowOff>
    </xdr:to>
    <xdr:pic>
      <xdr:nvPicPr>
        <xdr:cNvPr id="296" name="图片 295"/>
        <xdr:cNvPicPr>
          <a:picLocks noChangeAspect="1"/>
        </xdr:cNvPicPr>
      </xdr:nvPicPr>
      <xdr:blipFill>
        <a:blip r:embed="rId224"/>
        <a:stretch>
          <a:fillRect/>
        </a:stretch>
      </xdr:blipFill>
      <xdr:spPr>
        <a:xfrm>
          <a:off x="3251200" y="86502240"/>
          <a:ext cx="990600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387</xdr:row>
      <xdr:rowOff>0</xdr:rowOff>
    </xdr:from>
    <xdr:to>
      <xdr:col>2</xdr:col>
      <xdr:colOff>205105</xdr:colOff>
      <xdr:row>391</xdr:row>
      <xdr:rowOff>67945</xdr:rowOff>
    </xdr:to>
    <xdr:pic>
      <xdr:nvPicPr>
        <xdr:cNvPr id="297" name="图片 296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635" y="86502240"/>
          <a:ext cx="15049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393</xdr:row>
      <xdr:rowOff>221615</xdr:rowOff>
    </xdr:from>
    <xdr:to>
      <xdr:col>6</xdr:col>
      <xdr:colOff>559435</xdr:colOff>
      <xdr:row>397</xdr:row>
      <xdr:rowOff>32385</xdr:rowOff>
    </xdr:to>
    <xdr:pic>
      <xdr:nvPicPr>
        <xdr:cNvPr id="298" name="图片 297"/>
        <xdr:cNvPicPr>
          <a:picLocks noChangeAspect="1"/>
        </xdr:cNvPicPr>
      </xdr:nvPicPr>
      <xdr:blipFill>
        <a:blip r:embed="rId225"/>
        <a:stretch>
          <a:fillRect/>
        </a:stretch>
      </xdr:blipFill>
      <xdr:spPr>
        <a:xfrm>
          <a:off x="3251200" y="88064975"/>
          <a:ext cx="120967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10160</xdr:colOff>
      <xdr:row>393</xdr:row>
      <xdr:rowOff>193675</xdr:rowOff>
    </xdr:from>
    <xdr:to>
      <xdr:col>2</xdr:col>
      <xdr:colOff>214630</xdr:colOff>
      <xdr:row>398</xdr:row>
      <xdr:rowOff>38100</xdr:rowOff>
    </xdr:to>
    <xdr:pic>
      <xdr:nvPicPr>
        <xdr:cNvPr id="299" name="图片 298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10160" y="88037035"/>
          <a:ext cx="15049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398</xdr:row>
      <xdr:rowOff>0</xdr:rowOff>
    </xdr:from>
    <xdr:to>
      <xdr:col>10</xdr:col>
      <xdr:colOff>426085</xdr:colOff>
      <xdr:row>405</xdr:row>
      <xdr:rowOff>140335</xdr:rowOff>
    </xdr:to>
    <xdr:pic>
      <xdr:nvPicPr>
        <xdr:cNvPr id="300" name="图片 299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5852160" y="88960960"/>
          <a:ext cx="1076325" cy="1704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397</xdr:row>
      <xdr:rowOff>222885</xdr:rowOff>
    </xdr:from>
    <xdr:to>
      <xdr:col>13</xdr:col>
      <xdr:colOff>204470</xdr:colOff>
      <xdr:row>401</xdr:row>
      <xdr:rowOff>224155</xdr:rowOff>
    </xdr:to>
    <xdr:pic>
      <xdr:nvPicPr>
        <xdr:cNvPr id="301" name="图片 300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7152640" y="88960325"/>
          <a:ext cx="1504950" cy="894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398</xdr:row>
      <xdr:rowOff>0</xdr:rowOff>
    </xdr:from>
    <xdr:to>
      <xdr:col>6</xdr:col>
      <xdr:colOff>273685</xdr:colOff>
      <xdr:row>400</xdr:row>
      <xdr:rowOff>38735</xdr:rowOff>
    </xdr:to>
    <xdr:pic>
      <xdr:nvPicPr>
        <xdr:cNvPr id="302" name="图片 301"/>
        <xdr:cNvPicPr>
          <a:picLocks noChangeAspect="1"/>
        </xdr:cNvPicPr>
      </xdr:nvPicPr>
      <xdr:blipFill>
        <a:blip r:embed="rId228"/>
        <a:stretch>
          <a:fillRect/>
        </a:stretch>
      </xdr:blipFill>
      <xdr:spPr>
        <a:xfrm>
          <a:off x="3251200" y="88960960"/>
          <a:ext cx="923925" cy="485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398</xdr:row>
      <xdr:rowOff>0</xdr:rowOff>
    </xdr:from>
    <xdr:to>
      <xdr:col>2</xdr:col>
      <xdr:colOff>204470</xdr:colOff>
      <xdr:row>401</xdr:row>
      <xdr:rowOff>224155</xdr:rowOff>
    </xdr:to>
    <xdr:pic>
      <xdr:nvPicPr>
        <xdr:cNvPr id="303" name="图片 302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0" y="88960960"/>
          <a:ext cx="150495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406</xdr:row>
      <xdr:rowOff>0</xdr:rowOff>
    </xdr:from>
    <xdr:to>
      <xdr:col>6</xdr:col>
      <xdr:colOff>530860</xdr:colOff>
      <xdr:row>410</xdr:row>
      <xdr:rowOff>163195</xdr:rowOff>
    </xdr:to>
    <xdr:pic>
      <xdr:nvPicPr>
        <xdr:cNvPr id="304" name="图片 303"/>
        <xdr:cNvPicPr>
          <a:picLocks noChangeAspect="1"/>
        </xdr:cNvPicPr>
      </xdr:nvPicPr>
      <xdr:blipFill>
        <a:blip r:embed="rId229"/>
        <a:stretch>
          <a:fillRect/>
        </a:stretch>
      </xdr:blipFill>
      <xdr:spPr>
        <a:xfrm>
          <a:off x="3251200" y="90749120"/>
          <a:ext cx="1181100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406</xdr:row>
      <xdr:rowOff>0</xdr:rowOff>
    </xdr:from>
    <xdr:to>
      <xdr:col>2</xdr:col>
      <xdr:colOff>204470</xdr:colOff>
      <xdr:row>410</xdr:row>
      <xdr:rowOff>0</xdr:rowOff>
    </xdr:to>
    <xdr:pic>
      <xdr:nvPicPr>
        <xdr:cNvPr id="305" name="图片 304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0" y="90749120"/>
          <a:ext cx="150495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411</xdr:row>
      <xdr:rowOff>0</xdr:rowOff>
    </xdr:from>
    <xdr:to>
      <xdr:col>10</xdr:col>
      <xdr:colOff>407035</xdr:colOff>
      <xdr:row>414</xdr:row>
      <xdr:rowOff>167640</xdr:rowOff>
    </xdr:to>
    <xdr:pic>
      <xdr:nvPicPr>
        <xdr:cNvPr id="306" name="图片 305"/>
        <xdr:cNvPicPr>
          <a:picLocks noChangeAspect="1"/>
        </xdr:cNvPicPr>
      </xdr:nvPicPr>
      <xdr:blipFill>
        <a:blip r:embed="rId230"/>
        <a:stretch>
          <a:fillRect/>
        </a:stretch>
      </xdr:blipFill>
      <xdr:spPr>
        <a:xfrm>
          <a:off x="5852160" y="91866720"/>
          <a:ext cx="10572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410</xdr:row>
      <xdr:rowOff>222885</xdr:rowOff>
    </xdr:from>
    <xdr:to>
      <xdr:col>13</xdr:col>
      <xdr:colOff>156845</xdr:colOff>
      <xdr:row>414</xdr:row>
      <xdr:rowOff>205105</xdr:rowOff>
    </xdr:to>
    <xdr:pic>
      <xdr:nvPicPr>
        <xdr:cNvPr id="307" name="图片 306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7152640" y="91866085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411</xdr:row>
      <xdr:rowOff>0</xdr:rowOff>
    </xdr:from>
    <xdr:to>
      <xdr:col>6</xdr:col>
      <xdr:colOff>83185</xdr:colOff>
      <xdr:row>412</xdr:row>
      <xdr:rowOff>24130</xdr:rowOff>
    </xdr:to>
    <xdr:pic>
      <xdr:nvPicPr>
        <xdr:cNvPr id="308" name="图片 307"/>
        <xdr:cNvPicPr>
          <a:picLocks noChangeAspect="1"/>
        </xdr:cNvPicPr>
      </xdr:nvPicPr>
      <xdr:blipFill>
        <a:blip r:embed="rId232"/>
        <a:stretch>
          <a:fillRect/>
        </a:stretch>
      </xdr:blipFill>
      <xdr:spPr>
        <a:xfrm>
          <a:off x="3251200" y="91866720"/>
          <a:ext cx="733425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411</xdr:row>
      <xdr:rowOff>0</xdr:rowOff>
    </xdr:from>
    <xdr:to>
      <xdr:col>2</xdr:col>
      <xdr:colOff>156845</xdr:colOff>
      <xdr:row>414</xdr:row>
      <xdr:rowOff>205740</xdr:rowOff>
    </xdr:to>
    <xdr:pic>
      <xdr:nvPicPr>
        <xdr:cNvPr id="309" name="图片 308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0" y="9186672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415</xdr:row>
      <xdr:rowOff>0</xdr:rowOff>
    </xdr:from>
    <xdr:to>
      <xdr:col>2</xdr:col>
      <xdr:colOff>156845</xdr:colOff>
      <xdr:row>418</xdr:row>
      <xdr:rowOff>205740</xdr:rowOff>
    </xdr:to>
    <xdr:pic>
      <xdr:nvPicPr>
        <xdr:cNvPr id="310" name="图片 309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0" y="9276080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415</xdr:row>
      <xdr:rowOff>0</xdr:rowOff>
    </xdr:from>
    <xdr:to>
      <xdr:col>6</xdr:col>
      <xdr:colOff>464185</xdr:colOff>
      <xdr:row>420</xdr:row>
      <xdr:rowOff>215900</xdr:rowOff>
    </xdr:to>
    <xdr:pic>
      <xdr:nvPicPr>
        <xdr:cNvPr id="311" name="图片 310"/>
        <xdr:cNvPicPr>
          <a:picLocks noChangeAspect="1"/>
        </xdr:cNvPicPr>
      </xdr:nvPicPr>
      <xdr:blipFill>
        <a:blip r:embed="rId233"/>
        <a:stretch>
          <a:fillRect/>
        </a:stretch>
      </xdr:blipFill>
      <xdr:spPr>
        <a:xfrm>
          <a:off x="3251200" y="92760800"/>
          <a:ext cx="1114425" cy="1333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421</xdr:row>
      <xdr:rowOff>0</xdr:rowOff>
    </xdr:from>
    <xdr:to>
      <xdr:col>10</xdr:col>
      <xdr:colOff>378460</xdr:colOff>
      <xdr:row>423</xdr:row>
      <xdr:rowOff>191135</xdr:rowOff>
    </xdr:to>
    <xdr:pic>
      <xdr:nvPicPr>
        <xdr:cNvPr id="316" name="图片 315"/>
        <xdr:cNvPicPr>
          <a:picLocks noChangeAspect="1"/>
        </xdr:cNvPicPr>
      </xdr:nvPicPr>
      <xdr:blipFill>
        <a:blip r:embed="rId234"/>
        <a:stretch>
          <a:fillRect/>
        </a:stretch>
      </xdr:blipFill>
      <xdr:spPr>
        <a:xfrm>
          <a:off x="5852160" y="94101920"/>
          <a:ext cx="102870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421</xdr:row>
      <xdr:rowOff>0</xdr:rowOff>
    </xdr:from>
    <xdr:to>
      <xdr:col>13</xdr:col>
      <xdr:colOff>194945</xdr:colOff>
      <xdr:row>424</xdr:row>
      <xdr:rowOff>186690</xdr:rowOff>
    </xdr:to>
    <xdr:pic>
      <xdr:nvPicPr>
        <xdr:cNvPr id="317" name="图片 316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7152640" y="9410192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421</xdr:row>
      <xdr:rowOff>0</xdr:rowOff>
    </xdr:from>
    <xdr:to>
      <xdr:col>6</xdr:col>
      <xdr:colOff>45085</xdr:colOff>
      <xdr:row>422</xdr:row>
      <xdr:rowOff>147955</xdr:rowOff>
    </xdr:to>
    <xdr:pic>
      <xdr:nvPicPr>
        <xdr:cNvPr id="318" name="图片 317"/>
        <xdr:cNvPicPr>
          <a:picLocks noChangeAspect="1"/>
        </xdr:cNvPicPr>
      </xdr:nvPicPr>
      <xdr:blipFill>
        <a:blip r:embed="rId236"/>
        <a:stretch>
          <a:fillRect/>
        </a:stretch>
      </xdr:blipFill>
      <xdr:spPr>
        <a:xfrm>
          <a:off x="3251200" y="94101920"/>
          <a:ext cx="695325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9525</xdr:colOff>
      <xdr:row>424</xdr:row>
      <xdr:rowOff>213995</xdr:rowOff>
    </xdr:from>
    <xdr:to>
      <xdr:col>6</xdr:col>
      <xdr:colOff>397510</xdr:colOff>
      <xdr:row>428</xdr:row>
      <xdr:rowOff>53340</xdr:rowOff>
    </xdr:to>
    <xdr:pic>
      <xdr:nvPicPr>
        <xdr:cNvPr id="319" name="图片 318"/>
        <xdr:cNvPicPr>
          <a:picLocks noChangeAspect="1"/>
        </xdr:cNvPicPr>
      </xdr:nvPicPr>
      <xdr:blipFill>
        <a:blip r:embed="rId237"/>
        <a:stretch>
          <a:fillRect/>
        </a:stretch>
      </xdr:blipFill>
      <xdr:spPr>
        <a:xfrm>
          <a:off x="3260725" y="94986475"/>
          <a:ext cx="103822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421</xdr:row>
      <xdr:rowOff>0</xdr:rowOff>
    </xdr:from>
    <xdr:to>
      <xdr:col>2</xdr:col>
      <xdr:colOff>194945</xdr:colOff>
      <xdr:row>424</xdr:row>
      <xdr:rowOff>186690</xdr:rowOff>
    </xdr:to>
    <xdr:pic>
      <xdr:nvPicPr>
        <xdr:cNvPr id="320" name="图片 319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0" y="9410192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425</xdr:row>
      <xdr:rowOff>0</xdr:rowOff>
    </xdr:from>
    <xdr:to>
      <xdr:col>2</xdr:col>
      <xdr:colOff>194945</xdr:colOff>
      <xdr:row>428</xdr:row>
      <xdr:rowOff>186690</xdr:rowOff>
    </xdr:to>
    <xdr:pic>
      <xdr:nvPicPr>
        <xdr:cNvPr id="321" name="图片 320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0" y="9499600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429</xdr:row>
      <xdr:rowOff>0</xdr:rowOff>
    </xdr:from>
    <xdr:to>
      <xdr:col>10</xdr:col>
      <xdr:colOff>321310</xdr:colOff>
      <xdr:row>431</xdr:row>
      <xdr:rowOff>200660</xdr:rowOff>
    </xdr:to>
    <xdr:pic>
      <xdr:nvPicPr>
        <xdr:cNvPr id="322" name="图片 321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5852160" y="95890080"/>
          <a:ext cx="97155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429</xdr:row>
      <xdr:rowOff>0</xdr:rowOff>
    </xdr:from>
    <xdr:to>
      <xdr:col>13</xdr:col>
      <xdr:colOff>194945</xdr:colOff>
      <xdr:row>432</xdr:row>
      <xdr:rowOff>186690</xdr:rowOff>
    </xdr:to>
    <xdr:pic>
      <xdr:nvPicPr>
        <xdr:cNvPr id="323" name="图片 322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7152640" y="9589008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429</xdr:row>
      <xdr:rowOff>0</xdr:rowOff>
    </xdr:from>
    <xdr:to>
      <xdr:col>6</xdr:col>
      <xdr:colOff>359410</xdr:colOff>
      <xdr:row>432</xdr:row>
      <xdr:rowOff>34290</xdr:rowOff>
    </xdr:to>
    <xdr:pic>
      <xdr:nvPicPr>
        <xdr:cNvPr id="324" name="图片 323"/>
        <xdr:cNvPicPr>
          <a:picLocks noChangeAspect="1"/>
        </xdr:cNvPicPr>
      </xdr:nvPicPr>
      <xdr:blipFill>
        <a:blip r:embed="rId240"/>
        <a:stretch>
          <a:fillRect/>
        </a:stretch>
      </xdr:blipFill>
      <xdr:spPr>
        <a:xfrm>
          <a:off x="3251200" y="95890080"/>
          <a:ext cx="1009650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429</xdr:row>
      <xdr:rowOff>0</xdr:rowOff>
    </xdr:from>
    <xdr:to>
      <xdr:col>2</xdr:col>
      <xdr:colOff>194945</xdr:colOff>
      <xdr:row>432</xdr:row>
      <xdr:rowOff>186690</xdr:rowOff>
    </xdr:to>
    <xdr:pic>
      <xdr:nvPicPr>
        <xdr:cNvPr id="325" name="图片 324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0" y="9589008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434</xdr:row>
      <xdr:rowOff>0</xdr:rowOff>
    </xdr:from>
    <xdr:to>
      <xdr:col>10</xdr:col>
      <xdr:colOff>473710</xdr:colOff>
      <xdr:row>435</xdr:row>
      <xdr:rowOff>90805</xdr:rowOff>
    </xdr:to>
    <xdr:pic>
      <xdr:nvPicPr>
        <xdr:cNvPr id="326" name="图片 325"/>
        <xdr:cNvPicPr>
          <a:picLocks noChangeAspect="1"/>
        </xdr:cNvPicPr>
      </xdr:nvPicPr>
      <xdr:blipFill>
        <a:blip r:embed="rId241"/>
        <a:stretch>
          <a:fillRect/>
        </a:stretch>
      </xdr:blipFill>
      <xdr:spPr>
        <a:xfrm>
          <a:off x="5852160" y="97007680"/>
          <a:ext cx="1123950" cy="31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434</xdr:row>
      <xdr:rowOff>0</xdr:rowOff>
    </xdr:from>
    <xdr:to>
      <xdr:col>13</xdr:col>
      <xdr:colOff>147320</xdr:colOff>
      <xdr:row>438</xdr:row>
      <xdr:rowOff>1270</xdr:rowOff>
    </xdr:to>
    <xdr:pic>
      <xdr:nvPicPr>
        <xdr:cNvPr id="327" name="图片 326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7152640" y="97007680"/>
          <a:ext cx="14478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434</xdr:row>
      <xdr:rowOff>0</xdr:rowOff>
    </xdr:from>
    <xdr:to>
      <xdr:col>6</xdr:col>
      <xdr:colOff>54610</xdr:colOff>
      <xdr:row>435</xdr:row>
      <xdr:rowOff>14605</xdr:rowOff>
    </xdr:to>
    <xdr:pic>
      <xdr:nvPicPr>
        <xdr:cNvPr id="328" name="图片 327"/>
        <xdr:cNvPicPr>
          <a:picLocks noChangeAspect="1"/>
        </xdr:cNvPicPr>
      </xdr:nvPicPr>
      <xdr:blipFill>
        <a:blip r:embed="rId243"/>
        <a:stretch>
          <a:fillRect/>
        </a:stretch>
      </xdr:blipFill>
      <xdr:spPr>
        <a:xfrm>
          <a:off x="3251200" y="97007680"/>
          <a:ext cx="704850" cy="238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434</xdr:row>
      <xdr:rowOff>0</xdr:rowOff>
    </xdr:from>
    <xdr:to>
      <xdr:col>2</xdr:col>
      <xdr:colOff>147955</xdr:colOff>
      <xdr:row>438</xdr:row>
      <xdr:rowOff>1270</xdr:rowOff>
    </xdr:to>
    <xdr:pic>
      <xdr:nvPicPr>
        <xdr:cNvPr id="329" name="图片 328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635" y="97007680"/>
          <a:ext cx="14478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438</xdr:row>
      <xdr:rowOff>0</xdr:rowOff>
    </xdr:from>
    <xdr:to>
      <xdr:col>6</xdr:col>
      <xdr:colOff>387985</xdr:colOff>
      <xdr:row>442</xdr:row>
      <xdr:rowOff>115570</xdr:rowOff>
    </xdr:to>
    <xdr:pic>
      <xdr:nvPicPr>
        <xdr:cNvPr id="330" name="图片 329"/>
        <xdr:cNvPicPr>
          <a:picLocks noChangeAspect="1"/>
        </xdr:cNvPicPr>
      </xdr:nvPicPr>
      <xdr:blipFill>
        <a:blip r:embed="rId244"/>
        <a:stretch>
          <a:fillRect/>
        </a:stretch>
      </xdr:blipFill>
      <xdr:spPr>
        <a:xfrm>
          <a:off x="3251200" y="97901760"/>
          <a:ext cx="1038225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438</xdr:row>
      <xdr:rowOff>0</xdr:rowOff>
    </xdr:from>
    <xdr:to>
      <xdr:col>2</xdr:col>
      <xdr:colOff>147320</xdr:colOff>
      <xdr:row>442</xdr:row>
      <xdr:rowOff>1270</xdr:rowOff>
    </xdr:to>
    <xdr:pic>
      <xdr:nvPicPr>
        <xdr:cNvPr id="331" name="图片 330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0" y="97901760"/>
          <a:ext cx="14478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443</xdr:row>
      <xdr:rowOff>0</xdr:rowOff>
    </xdr:from>
    <xdr:to>
      <xdr:col>10</xdr:col>
      <xdr:colOff>407035</xdr:colOff>
      <xdr:row>446</xdr:row>
      <xdr:rowOff>139065</xdr:rowOff>
    </xdr:to>
    <xdr:pic>
      <xdr:nvPicPr>
        <xdr:cNvPr id="332" name="图片 331"/>
        <xdr:cNvPicPr>
          <a:picLocks noChangeAspect="1"/>
        </xdr:cNvPicPr>
      </xdr:nvPicPr>
      <xdr:blipFill>
        <a:blip r:embed="rId245"/>
        <a:stretch>
          <a:fillRect/>
        </a:stretch>
      </xdr:blipFill>
      <xdr:spPr>
        <a:xfrm>
          <a:off x="5852160" y="99019360"/>
          <a:ext cx="105727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443</xdr:row>
      <xdr:rowOff>0</xdr:rowOff>
    </xdr:from>
    <xdr:to>
      <xdr:col>13</xdr:col>
      <xdr:colOff>175895</xdr:colOff>
      <xdr:row>446</xdr:row>
      <xdr:rowOff>177165</xdr:rowOff>
    </xdr:to>
    <xdr:pic>
      <xdr:nvPicPr>
        <xdr:cNvPr id="333" name="图片 332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7152640" y="9901936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443</xdr:row>
      <xdr:rowOff>0</xdr:rowOff>
    </xdr:from>
    <xdr:to>
      <xdr:col>6</xdr:col>
      <xdr:colOff>283210</xdr:colOff>
      <xdr:row>444</xdr:row>
      <xdr:rowOff>33655</xdr:rowOff>
    </xdr:to>
    <xdr:pic>
      <xdr:nvPicPr>
        <xdr:cNvPr id="334" name="图片 333"/>
        <xdr:cNvPicPr>
          <a:picLocks noChangeAspect="1"/>
        </xdr:cNvPicPr>
      </xdr:nvPicPr>
      <xdr:blipFill>
        <a:blip r:embed="rId247"/>
        <a:stretch>
          <a:fillRect/>
        </a:stretch>
      </xdr:blipFill>
      <xdr:spPr>
        <a:xfrm>
          <a:off x="3251200" y="99019360"/>
          <a:ext cx="933450" cy="257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447</xdr:row>
      <xdr:rowOff>0</xdr:rowOff>
    </xdr:from>
    <xdr:to>
      <xdr:col>6</xdr:col>
      <xdr:colOff>464185</xdr:colOff>
      <xdr:row>450</xdr:row>
      <xdr:rowOff>167640</xdr:rowOff>
    </xdr:to>
    <xdr:pic>
      <xdr:nvPicPr>
        <xdr:cNvPr id="335" name="图片 334"/>
        <xdr:cNvPicPr>
          <a:picLocks noChangeAspect="1"/>
        </xdr:cNvPicPr>
      </xdr:nvPicPr>
      <xdr:blipFill>
        <a:blip r:embed="rId248"/>
        <a:stretch>
          <a:fillRect/>
        </a:stretch>
      </xdr:blipFill>
      <xdr:spPr>
        <a:xfrm>
          <a:off x="3251200" y="99913440"/>
          <a:ext cx="111442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443</xdr:row>
      <xdr:rowOff>0</xdr:rowOff>
    </xdr:from>
    <xdr:to>
      <xdr:col>2</xdr:col>
      <xdr:colOff>175895</xdr:colOff>
      <xdr:row>446</xdr:row>
      <xdr:rowOff>177165</xdr:rowOff>
    </xdr:to>
    <xdr:pic>
      <xdr:nvPicPr>
        <xdr:cNvPr id="336" name="图片 335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0" y="9901936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447</xdr:row>
      <xdr:rowOff>0</xdr:rowOff>
    </xdr:from>
    <xdr:to>
      <xdr:col>2</xdr:col>
      <xdr:colOff>175895</xdr:colOff>
      <xdr:row>450</xdr:row>
      <xdr:rowOff>177165</xdr:rowOff>
    </xdr:to>
    <xdr:pic>
      <xdr:nvPicPr>
        <xdr:cNvPr id="337" name="图片 336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0" y="9991344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451</xdr:row>
      <xdr:rowOff>0</xdr:rowOff>
    </xdr:from>
    <xdr:to>
      <xdr:col>10</xdr:col>
      <xdr:colOff>568960</xdr:colOff>
      <xdr:row>453</xdr:row>
      <xdr:rowOff>191135</xdr:rowOff>
    </xdr:to>
    <xdr:pic>
      <xdr:nvPicPr>
        <xdr:cNvPr id="338" name="图片 337"/>
        <xdr:cNvPicPr>
          <a:picLocks noChangeAspect="1"/>
        </xdr:cNvPicPr>
      </xdr:nvPicPr>
      <xdr:blipFill>
        <a:blip r:embed="rId249"/>
        <a:stretch>
          <a:fillRect/>
        </a:stretch>
      </xdr:blipFill>
      <xdr:spPr>
        <a:xfrm>
          <a:off x="5852160" y="100807520"/>
          <a:ext cx="121920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451</xdr:row>
      <xdr:rowOff>0</xdr:rowOff>
    </xdr:from>
    <xdr:to>
      <xdr:col>13</xdr:col>
      <xdr:colOff>147320</xdr:colOff>
      <xdr:row>454</xdr:row>
      <xdr:rowOff>167640</xdr:rowOff>
    </xdr:to>
    <xdr:pic>
      <xdr:nvPicPr>
        <xdr:cNvPr id="339" name="图片 338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7152640" y="100807520"/>
          <a:ext cx="14478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451</xdr:row>
      <xdr:rowOff>0</xdr:rowOff>
    </xdr:from>
    <xdr:to>
      <xdr:col>6</xdr:col>
      <xdr:colOff>330835</xdr:colOff>
      <xdr:row>452</xdr:row>
      <xdr:rowOff>214630</xdr:rowOff>
    </xdr:to>
    <xdr:pic>
      <xdr:nvPicPr>
        <xdr:cNvPr id="340" name="图片 339"/>
        <xdr:cNvPicPr>
          <a:picLocks noChangeAspect="1"/>
        </xdr:cNvPicPr>
      </xdr:nvPicPr>
      <xdr:blipFill>
        <a:blip r:embed="rId251"/>
        <a:stretch>
          <a:fillRect/>
        </a:stretch>
      </xdr:blipFill>
      <xdr:spPr>
        <a:xfrm>
          <a:off x="3251200" y="100807520"/>
          <a:ext cx="981075" cy="438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454</xdr:row>
      <xdr:rowOff>156210</xdr:rowOff>
    </xdr:from>
    <xdr:to>
      <xdr:col>6</xdr:col>
      <xdr:colOff>445135</xdr:colOff>
      <xdr:row>457</xdr:row>
      <xdr:rowOff>123825</xdr:rowOff>
    </xdr:to>
    <xdr:pic>
      <xdr:nvPicPr>
        <xdr:cNvPr id="341" name="图片 340"/>
        <xdr:cNvPicPr>
          <a:picLocks noChangeAspect="1"/>
        </xdr:cNvPicPr>
      </xdr:nvPicPr>
      <xdr:blipFill>
        <a:blip r:embed="rId252"/>
        <a:stretch>
          <a:fillRect/>
        </a:stretch>
      </xdr:blipFill>
      <xdr:spPr>
        <a:xfrm>
          <a:off x="3251200" y="101634290"/>
          <a:ext cx="10953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451</xdr:row>
      <xdr:rowOff>0</xdr:rowOff>
    </xdr:from>
    <xdr:to>
      <xdr:col>2</xdr:col>
      <xdr:colOff>147320</xdr:colOff>
      <xdr:row>454</xdr:row>
      <xdr:rowOff>167640</xdr:rowOff>
    </xdr:to>
    <xdr:pic>
      <xdr:nvPicPr>
        <xdr:cNvPr id="342" name="图片 341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0" y="100807520"/>
          <a:ext cx="14478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455</xdr:row>
      <xdr:rowOff>0</xdr:rowOff>
    </xdr:from>
    <xdr:to>
      <xdr:col>2</xdr:col>
      <xdr:colOff>147320</xdr:colOff>
      <xdr:row>458</xdr:row>
      <xdr:rowOff>167640</xdr:rowOff>
    </xdr:to>
    <xdr:pic>
      <xdr:nvPicPr>
        <xdr:cNvPr id="343" name="图片 342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0" y="101701600"/>
          <a:ext cx="14478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34290</xdr:colOff>
      <xdr:row>458</xdr:row>
      <xdr:rowOff>165735</xdr:rowOff>
    </xdr:from>
    <xdr:to>
      <xdr:col>13</xdr:col>
      <xdr:colOff>210185</xdr:colOff>
      <xdr:row>462</xdr:row>
      <xdr:rowOff>176530</xdr:rowOff>
    </xdr:to>
    <xdr:pic>
      <xdr:nvPicPr>
        <xdr:cNvPr id="344" name="图片 343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7186930" y="102537895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458</xdr:row>
      <xdr:rowOff>204470</xdr:rowOff>
    </xdr:from>
    <xdr:to>
      <xdr:col>10</xdr:col>
      <xdr:colOff>464185</xdr:colOff>
      <xdr:row>460</xdr:row>
      <xdr:rowOff>214630</xdr:rowOff>
    </xdr:to>
    <xdr:pic>
      <xdr:nvPicPr>
        <xdr:cNvPr id="345" name="图片 344"/>
        <xdr:cNvPicPr>
          <a:picLocks noChangeAspect="1"/>
        </xdr:cNvPicPr>
      </xdr:nvPicPr>
      <xdr:blipFill>
        <a:blip r:embed="rId254"/>
        <a:stretch>
          <a:fillRect/>
        </a:stretch>
      </xdr:blipFill>
      <xdr:spPr>
        <a:xfrm>
          <a:off x="5852160" y="102576630"/>
          <a:ext cx="1114425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459</xdr:row>
      <xdr:rowOff>0</xdr:rowOff>
    </xdr:from>
    <xdr:to>
      <xdr:col>6</xdr:col>
      <xdr:colOff>530860</xdr:colOff>
      <xdr:row>460</xdr:row>
      <xdr:rowOff>52705</xdr:rowOff>
    </xdr:to>
    <xdr:pic>
      <xdr:nvPicPr>
        <xdr:cNvPr id="346" name="图片 345"/>
        <xdr:cNvPicPr>
          <a:picLocks noChangeAspect="1"/>
        </xdr:cNvPicPr>
      </xdr:nvPicPr>
      <xdr:blipFill>
        <a:blip r:embed="rId255"/>
        <a:stretch>
          <a:fillRect/>
        </a:stretch>
      </xdr:blipFill>
      <xdr:spPr>
        <a:xfrm>
          <a:off x="3251200" y="102595680"/>
          <a:ext cx="118110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9525</xdr:colOff>
      <xdr:row>463</xdr:row>
      <xdr:rowOff>11430</xdr:rowOff>
    </xdr:from>
    <xdr:to>
      <xdr:col>6</xdr:col>
      <xdr:colOff>445135</xdr:colOff>
      <xdr:row>466</xdr:row>
      <xdr:rowOff>207645</xdr:rowOff>
    </xdr:to>
    <xdr:pic>
      <xdr:nvPicPr>
        <xdr:cNvPr id="347" name="图片 346"/>
        <xdr:cNvPicPr>
          <a:picLocks noChangeAspect="1"/>
        </xdr:cNvPicPr>
      </xdr:nvPicPr>
      <xdr:blipFill>
        <a:blip r:embed="rId256"/>
        <a:stretch>
          <a:fillRect/>
        </a:stretch>
      </xdr:blipFill>
      <xdr:spPr>
        <a:xfrm>
          <a:off x="3260725" y="103501190"/>
          <a:ext cx="10858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459</xdr:row>
      <xdr:rowOff>0</xdr:rowOff>
    </xdr:from>
    <xdr:to>
      <xdr:col>2</xdr:col>
      <xdr:colOff>175895</xdr:colOff>
      <xdr:row>463</xdr:row>
      <xdr:rowOff>10795</xdr:rowOff>
    </xdr:to>
    <xdr:pic>
      <xdr:nvPicPr>
        <xdr:cNvPr id="348" name="图片 347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0" y="10259568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463</xdr:row>
      <xdr:rowOff>0</xdr:rowOff>
    </xdr:from>
    <xdr:to>
      <xdr:col>2</xdr:col>
      <xdr:colOff>175895</xdr:colOff>
      <xdr:row>467</xdr:row>
      <xdr:rowOff>10795</xdr:rowOff>
    </xdr:to>
    <xdr:pic>
      <xdr:nvPicPr>
        <xdr:cNvPr id="349" name="图片 348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0" y="10348976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468</xdr:row>
      <xdr:rowOff>0</xdr:rowOff>
    </xdr:from>
    <xdr:to>
      <xdr:col>10</xdr:col>
      <xdr:colOff>502285</xdr:colOff>
      <xdr:row>470</xdr:row>
      <xdr:rowOff>191135</xdr:rowOff>
    </xdr:to>
    <xdr:pic>
      <xdr:nvPicPr>
        <xdr:cNvPr id="350" name="图片 349"/>
        <xdr:cNvPicPr>
          <a:picLocks noChangeAspect="1"/>
        </xdr:cNvPicPr>
      </xdr:nvPicPr>
      <xdr:blipFill>
        <a:blip r:embed="rId257"/>
        <a:stretch>
          <a:fillRect/>
        </a:stretch>
      </xdr:blipFill>
      <xdr:spPr>
        <a:xfrm>
          <a:off x="5852160" y="104607360"/>
          <a:ext cx="115252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468</xdr:row>
      <xdr:rowOff>0</xdr:rowOff>
    </xdr:from>
    <xdr:to>
      <xdr:col>13</xdr:col>
      <xdr:colOff>175895</xdr:colOff>
      <xdr:row>471</xdr:row>
      <xdr:rowOff>167640</xdr:rowOff>
    </xdr:to>
    <xdr:pic>
      <xdr:nvPicPr>
        <xdr:cNvPr id="351" name="图片 350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7152640" y="104607360"/>
          <a:ext cx="14763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468</xdr:row>
      <xdr:rowOff>0</xdr:rowOff>
    </xdr:from>
    <xdr:to>
      <xdr:col>6</xdr:col>
      <xdr:colOff>64135</xdr:colOff>
      <xdr:row>468</xdr:row>
      <xdr:rowOff>209550</xdr:rowOff>
    </xdr:to>
    <xdr:pic>
      <xdr:nvPicPr>
        <xdr:cNvPr id="352" name="图片 351"/>
        <xdr:cNvPicPr>
          <a:picLocks noChangeAspect="1"/>
        </xdr:cNvPicPr>
      </xdr:nvPicPr>
      <xdr:blipFill>
        <a:blip r:embed="rId259"/>
        <a:stretch>
          <a:fillRect/>
        </a:stretch>
      </xdr:blipFill>
      <xdr:spPr>
        <a:xfrm>
          <a:off x="3251200" y="104607360"/>
          <a:ext cx="714375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25400</xdr:colOff>
      <xdr:row>471</xdr:row>
      <xdr:rowOff>203835</xdr:rowOff>
    </xdr:from>
    <xdr:to>
      <xdr:col>6</xdr:col>
      <xdr:colOff>356235</xdr:colOff>
      <xdr:row>474</xdr:row>
      <xdr:rowOff>76200</xdr:rowOff>
    </xdr:to>
    <xdr:pic>
      <xdr:nvPicPr>
        <xdr:cNvPr id="353" name="图片 352"/>
        <xdr:cNvPicPr>
          <a:picLocks noChangeAspect="1"/>
        </xdr:cNvPicPr>
      </xdr:nvPicPr>
      <xdr:blipFill>
        <a:blip r:embed="rId260"/>
        <a:stretch>
          <a:fillRect/>
        </a:stretch>
      </xdr:blipFill>
      <xdr:spPr>
        <a:xfrm>
          <a:off x="3276600" y="105481755"/>
          <a:ext cx="981075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468</xdr:row>
      <xdr:rowOff>0</xdr:rowOff>
    </xdr:from>
    <xdr:to>
      <xdr:col>2</xdr:col>
      <xdr:colOff>175895</xdr:colOff>
      <xdr:row>471</xdr:row>
      <xdr:rowOff>167640</xdr:rowOff>
    </xdr:to>
    <xdr:pic>
      <xdr:nvPicPr>
        <xdr:cNvPr id="354" name="图片 353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0" y="104607360"/>
          <a:ext cx="14763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472</xdr:row>
      <xdr:rowOff>0</xdr:rowOff>
    </xdr:from>
    <xdr:to>
      <xdr:col>2</xdr:col>
      <xdr:colOff>175895</xdr:colOff>
      <xdr:row>475</xdr:row>
      <xdr:rowOff>167640</xdr:rowOff>
    </xdr:to>
    <xdr:pic>
      <xdr:nvPicPr>
        <xdr:cNvPr id="355" name="图片 354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0" y="105501440"/>
          <a:ext cx="14763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10160</xdr:colOff>
      <xdr:row>476</xdr:row>
      <xdr:rowOff>0</xdr:rowOff>
    </xdr:from>
    <xdr:to>
      <xdr:col>10</xdr:col>
      <xdr:colOff>131445</xdr:colOff>
      <xdr:row>480</xdr:row>
      <xdr:rowOff>1270</xdr:rowOff>
    </xdr:to>
    <xdr:pic>
      <xdr:nvPicPr>
        <xdr:cNvPr id="356" name="图片 355"/>
        <xdr:cNvPicPr>
          <a:picLocks noChangeAspect="1"/>
        </xdr:cNvPicPr>
      </xdr:nvPicPr>
      <xdr:blipFill>
        <a:blip r:embed="rId261"/>
        <a:stretch>
          <a:fillRect/>
        </a:stretch>
      </xdr:blipFill>
      <xdr:spPr>
        <a:xfrm>
          <a:off x="5862320" y="106395520"/>
          <a:ext cx="77152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475</xdr:row>
      <xdr:rowOff>213995</xdr:rowOff>
    </xdr:from>
    <xdr:to>
      <xdr:col>13</xdr:col>
      <xdr:colOff>147320</xdr:colOff>
      <xdr:row>479</xdr:row>
      <xdr:rowOff>196215</xdr:rowOff>
    </xdr:to>
    <xdr:pic>
      <xdr:nvPicPr>
        <xdr:cNvPr id="357" name="图片 356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7152640" y="106385995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476</xdr:row>
      <xdr:rowOff>0</xdr:rowOff>
    </xdr:from>
    <xdr:to>
      <xdr:col>6</xdr:col>
      <xdr:colOff>254635</xdr:colOff>
      <xdr:row>478</xdr:row>
      <xdr:rowOff>86360</xdr:rowOff>
    </xdr:to>
    <xdr:pic>
      <xdr:nvPicPr>
        <xdr:cNvPr id="358" name="图片 357"/>
        <xdr:cNvPicPr>
          <a:picLocks noChangeAspect="1"/>
        </xdr:cNvPicPr>
      </xdr:nvPicPr>
      <xdr:blipFill>
        <a:blip r:embed="rId263"/>
        <a:stretch>
          <a:fillRect/>
        </a:stretch>
      </xdr:blipFill>
      <xdr:spPr>
        <a:xfrm>
          <a:off x="3251200" y="106395520"/>
          <a:ext cx="90487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480</xdr:row>
      <xdr:rowOff>0</xdr:rowOff>
    </xdr:from>
    <xdr:to>
      <xdr:col>6</xdr:col>
      <xdr:colOff>387985</xdr:colOff>
      <xdr:row>483</xdr:row>
      <xdr:rowOff>43815</xdr:rowOff>
    </xdr:to>
    <xdr:pic>
      <xdr:nvPicPr>
        <xdr:cNvPr id="359" name="图片 358"/>
        <xdr:cNvPicPr>
          <a:picLocks noChangeAspect="1"/>
        </xdr:cNvPicPr>
      </xdr:nvPicPr>
      <xdr:blipFill>
        <a:blip r:embed="rId264"/>
        <a:stretch>
          <a:fillRect/>
        </a:stretch>
      </xdr:blipFill>
      <xdr:spPr>
        <a:xfrm>
          <a:off x="3251200" y="107289600"/>
          <a:ext cx="10382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476</xdr:row>
      <xdr:rowOff>0</xdr:rowOff>
    </xdr:from>
    <xdr:to>
      <xdr:col>2</xdr:col>
      <xdr:colOff>147320</xdr:colOff>
      <xdr:row>479</xdr:row>
      <xdr:rowOff>205740</xdr:rowOff>
    </xdr:to>
    <xdr:pic>
      <xdr:nvPicPr>
        <xdr:cNvPr id="360" name="图片 359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0" y="10639552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480</xdr:row>
      <xdr:rowOff>0</xdr:rowOff>
    </xdr:from>
    <xdr:to>
      <xdr:col>2</xdr:col>
      <xdr:colOff>147320</xdr:colOff>
      <xdr:row>483</xdr:row>
      <xdr:rowOff>205740</xdr:rowOff>
    </xdr:to>
    <xdr:pic>
      <xdr:nvPicPr>
        <xdr:cNvPr id="361" name="图片 360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0" y="10728960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484</xdr:row>
      <xdr:rowOff>0</xdr:rowOff>
    </xdr:from>
    <xdr:to>
      <xdr:col>10</xdr:col>
      <xdr:colOff>397510</xdr:colOff>
      <xdr:row>486</xdr:row>
      <xdr:rowOff>191135</xdr:rowOff>
    </xdr:to>
    <xdr:pic>
      <xdr:nvPicPr>
        <xdr:cNvPr id="362" name="图片 361"/>
        <xdr:cNvPicPr>
          <a:picLocks noChangeAspect="1"/>
        </xdr:cNvPicPr>
      </xdr:nvPicPr>
      <xdr:blipFill>
        <a:blip r:embed="rId265"/>
        <a:stretch>
          <a:fillRect/>
        </a:stretch>
      </xdr:blipFill>
      <xdr:spPr>
        <a:xfrm>
          <a:off x="5852160" y="108183680"/>
          <a:ext cx="104775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483</xdr:row>
      <xdr:rowOff>222885</xdr:rowOff>
    </xdr:from>
    <xdr:to>
      <xdr:col>13</xdr:col>
      <xdr:colOff>156845</xdr:colOff>
      <xdr:row>487</xdr:row>
      <xdr:rowOff>195580</xdr:rowOff>
    </xdr:to>
    <xdr:pic>
      <xdr:nvPicPr>
        <xdr:cNvPr id="363" name="图片 362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7152640" y="108183045"/>
          <a:ext cx="14573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484</xdr:row>
      <xdr:rowOff>0</xdr:rowOff>
    </xdr:from>
    <xdr:to>
      <xdr:col>6</xdr:col>
      <xdr:colOff>340360</xdr:colOff>
      <xdr:row>486</xdr:row>
      <xdr:rowOff>76835</xdr:rowOff>
    </xdr:to>
    <xdr:pic>
      <xdr:nvPicPr>
        <xdr:cNvPr id="364" name="图片 363"/>
        <xdr:cNvPicPr>
          <a:picLocks noChangeAspect="1"/>
        </xdr:cNvPicPr>
      </xdr:nvPicPr>
      <xdr:blipFill>
        <a:blip r:embed="rId267"/>
        <a:stretch>
          <a:fillRect/>
        </a:stretch>
      </xdr:blipFill>
      <xdr:spPr>
        <a:xfrm>
          <a:off x="3251200" y="108183680"/>
          <a:ext cx="990600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488</xdr:row>
      <xdr:rowOff>0</xdr:rowOff>
    </xdr:from>
    <xdr:to>
      <xdr:col>6</xdr:col>
      <xdr:colOff>464185</xdr:colOff>
      <xdr:row>492</xdr:row>
      <xdr:rowOff>182245</xdr:rowOff>
    </xdr:to>
    <xdr:pic>
      <xdr:nvPicPr>
        <xdr:cNvPr id="365" name="图片 364"/>
        <xdr:cNvPicPr>
          <a:picLocks noChangeAspect="1"/>
        </xdr:cNvPicPr>
      </xdr:nvPicPr>
      <xdr:blipFill>
        <a:blip r:embed="rId268"/>
        <a:stretch>
          <a:fillRect/>
        </a:stretch>
      </xdr:blipFill>
      <xdr:spPr>
        <a:xfrm>
          <a:off x="3251200" y="109077760"/>
          <a:ext cx="1114425" cy="1076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484</xdr:row>
      <xdr:rowOff>0</xdr:rowOff>
    </xdr:from>
    <xdr:to>
      <xdr:col>2</xdr:col>
      <xdr:colOff>156845</xdr:colOff>
      <xdr:row>487</xdr:row>
      <xdr:rowOff>196215</xdr:rowOff>
    </xdr:to>
    <xdr:pic>
      <xdr:nvPicPr>
        <xdr:cNvPr id="366" name="图片 365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0" y="108183680"/>
          <a:ext cx="14573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488</xdr:row>
      <xdr:rowOff>0</xdr:rowOff>
    </xdr:from>
    <xdr:to>
      <xdr:col>2</xdr:col>
      <xdr:colOff>156845</xdr:colOff>
      <xdr:row>491</xdr:row>
      <xdr:rowOff>196215</xdr:rowOff>
    </xdr:to>
    <xdr:pic>
      <xdr:nvPicPr>
        <xdr:cNvPr id="367" name="图片 366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0" y="109077760"/>
          <a:ext cx="14573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493</xdr:row>
      <xdr:rowOff>0</xdr:rowOff>
    </xdr:from>
    <xdr:to>
      <xdr:col>10</xdr:col>
      <xdr:colOff>445135</xdr:colOff>
      <xdr:row>496</xdr:row>
      <xdr:rowOff>186690</xdr:rowOff>
    </xdr:to>
    <xdr:pic>
      <xdr:nvPicPr>
        <xdr:cNvPr id="368" name="图片 367"/>
        <xdr:cNvPicPr>
          <a:picLocks noChangeAspect="1"/>
        </xdr:cNvPicPr>
      </xdr:nvPicPr>
      <xdr:blipFill>
        <a:blip r:embed="rId269"/>
        <a:stretch>
          <a:fillRect/>
        </a:stretch>
      </xdr:blipFill>
      <xdr:spPr>
        <a:xfrm>
          <a:off x="5852160" y="110195360"/>
          <a:ext cx="1095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493</xdr:row>
      <xdr:rowOff>0</xdr:rowOff>
    </xdr:from>
    <xdr:to>
      <xdr:col>6</xdr:col>
      <xdr:colOff>387985</xdr:colOff>
      <xdr:row>497</xdr:row>
      <xdr:rowOff>106045</xdr:rowOff>
    </xdr:to>
    <xdr:pic>
      <xdr:nvPicPr>
        <xdr:cNvPr id="369" name="图片 368"/>
        <xdr:cNvPicPr>
          <a:picLocks noChangeAspect="1"/>
        </xdr:cNvPicPr>
      </xdr:nvPicPr>
      <xdr:blipFill>
        <a:blip r:embed="rId270"/>
        <a:stretch>
          <a:fillRect/>
        </a:stretch>
      </xdr:blipFill>
      <xdr:spPr>
        <a:xfrm>
          <a:off x="3251200" y="110195360"/>
          <a:ext cx="1038225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493</xdr:row>
      <xdr:rowOff>0</xdr:rowOff>
    </xdr:from>
    <xdr:to>
      <xdr:col>13</xdr:col>
      <xdr:colOff>185420</xdr:colOff>
      <xdr:row>496</xdr:row>
      <xdr:rowOff>177165</xdr:rowOff>
    </xdr:to>
    <xdr:pic>
      <xdr:nvPicPr>
        <xdr:cNvPr id="370" name="图片 369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7152640" y="110195360"/>
          <a:ext cx="14859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493</xdr:row>
      <xdr:rowOff>0</xdr:rowOff>
    </xdr:from>
    <xdr:to>
      <xdr:col>2</xdr:col>
      <xdr:colOff>185420</xdr:colOff>
      <xdr:row>496</xdr:row>
      <xdr:rowOff>177165</xdr:rowOff>
    </xdr:to>
    <xdr:pic>
      <xdr:nvPicPr>
        <xdr:cNvPr id="371" name="图片 370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0" y="110195360"/>
          <a:ext cx="14859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498</xdr:row>
      <xdr:rowOff>0</xdr:rowOff>
    </xdr:from>
    <xdr:to>
      <xdr:col>10</xdr:col>
      <xdr:colOff>426085</xdr:colOff>
      <xdr:row>500</xdr:row>
      <xdr:rowOff>181610</xdr:rowOff>
    </xdr:to>
    <xdr:pic>
      <xdr:nvPicPr>
        <xdr:cNvPr id="372" name="图片 371"/>
        <xdr:cNvPicPr>
          <a:picLocks noChangeAspect="1"/>
        </xdr:cNvPicPr>
      </xdr:nvPicPr>
      <xdr:blipFill>
        <a:blip r:embed="rId272"/>
        <a:stretch>
          <a:fillRect/>
        </a:stretch>
      </xdr:blipFill>
      <xdr:spPr>
        <a:xfrm>
          <a:off x="5852160" y="111312960"/>
          <a:ext cx="107632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498</xdr:row>
      <xdr:rowOff>0</xdr:rowOff>
    </xdr:from>
    <xdr:to>
      <xdr:col>13</xdr:col>
      <xdr:colOff>213995</xdr:colOff>
      <xdr:row>501</xdr:row>
      <xdr:rowOff>167640</xdr:rowOff>
    </xdr:to>
    <xdr:pic>
      <xdr:nvPicPr>
        <xdr:cNvPr id="373" name="图片 372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7152640" y="111312960"/>
          <a:ext cx="15144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498</xdr:row>
      <xdr:rowOff>0</xdr:rowOff>
    </xdr:from>
    <xdr:to>
      <xdr:col>6</xdr:col>
      <xdr:colOff>407035</xdr:colOff>
      <xdr:row>501</xdr:row>
      <xdr:rowOff>53340</xdr:rowOff>
    </xdr:to>
    <xdr:pic>
      <xdr:nvPicPr>
        <xdr:cNvPr id="374" name="图片 373"/>
        <xdr:cNvPicPr>
          <a:picLocks noChangeAspect="1"/>
        </xdr:cNvPicPr>
      </xdr:nvPicPr>
      <xdr:blipFill>
        <a:blip r:embed="rId274"/>
        <a:stretch>
          <a:fillRect/>
        </a:stretch>
      </xdr:blipFill>
      <xdr:spPr>
        <a:xfrm>
          <a:off x="3251200" y="111312960"/>
          <a:ext cx="1057275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498</xdr:row>
      <xdr:rowOff>0</xdr:rowOff>
    </xdr:from>
    <xdr:to>
      <xdr:col>2</xdr:col>
      <xdr:colOff>213995</xdr:colOff>
      <xdr:row>501</xdr:row>
      <xdr:rowOff>167640</xdr:rowOff>
    </xdr:to>
    <xdr:pic>
      <xdr:nvPicPr>
        <xdr:cNvPr id="375" name="图片 374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0" y="111312960"/>
          <a:ext cx="15144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502</xdr:row>
      <xdr:rowOff>0</xdr:rowOff>
    </xdr:from>
    <xdr:to>
      <xdr:col>10</xdr:col>
      <xdr:colOff>416560</xdr:colOff>
      <xdr:row>506</xdr:row>
      <xdr:rowOff>125095</xdr:rowOff>
    </xdr:to>
    <xdr:pic>
      <xdr:nvPicPr>
        <xdr:cNvPr id="376" name="图片 375"/>
        <xdr:cNvPicPr>
          <a:picLocks noChangeAspect="1"/>
        </xdr:cNvPicPr>
      </xdr:nvPicPr>
      <xdr:blipFill>
        <a:blip r:embed="rId275"/>
        <a:stretch>
          <a:fillRect/>
        </a:stretch>
      </xdr:blipFill>
      <xdr:spPr>
        <a:xfrm>
          <a:off x="5852160" y="112207040"/>
          <a:ext cx="1066800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502</xdr:row>
      <xdr:rowOff>0</xdr:rowOff>
    </xdr:from>
    <xdr:to>
      <xdr:col>13</xdr:col>
      <xdr:colOff>175895</xdr:colOff>
      <xdr:row>505</xdr:row>
      <xdr:rowOff>205740</xdr:rowOff>
    </xdr:to>
    <xdr:pic>
      <xdr:nvPicPr>
        <xdr:cNvPr id="377" name="图片 376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7152640" y="11220704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502</xdr:row>
      <xdr:rowOff>0</xdr:rowOff>
    </xdr:from>
    <xdr:to>
      <xdr:col>6</xdr:col>
      <xdr:colOff>416560</xdr:colOff>
      <xdr:row>507</xdr:row>
      <xdr:rowOff>6350</xdr:rowOff>
    </xdr:to>
    <xdr:pic>
      <xdr:nvPicPr>
        <xdr:cNvPr id="378" name="图片 377"/>
        <xdr:cNvPicPr>
          <a:picLocks noChangeAspect="1"/>
        </xdr:cNvPicPr>
      </xdr:nvPicPr>
      <xdr:blipFill>
        <a:blip r:embed="rId277"/>
        <a:stretch>
          <a:fillRect/>
        </a:stretch>
      </xdr:blipFill>
      <xdr:spPr>
        <a:xfrm>
          <a:off x="3251200" y="112207040"/>
          <a:ext cx="1066800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502</xdr:row>
      <xdr:rowOff>0</xdr:rowOff>
    </xdr:from>
    <xdr:to>
      <xdr:col>2</xdr:col>
      <xdr:colOff>175895</xdr:colOff>
      <xdr:row>505</xdr:row>
      <xdr:rowOff>205740</xdr:rowOff>
    </xdr:to>
    <xdr:pic>
      <xdr:nvPicPr>
        <xdr:cNvPr id="379" name="图片 378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0" y="11220704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508</xdr:row>
      <xdr:rowOff>0</xdr:rowOff>
    </xdr:from>
    <xdr:to>
      <xdr:col>10</xdr:col>
      <xdr:colOff>311785</xdr:colOff>
      <xdr:row>509</xdr:row>
      <xdr:rowOff>195580</xdr:rowOff>
    </xdr:to>
    <xdr:pic>
      <xdr:nvPicPr>
        <xdr:cNvPr id="380" name="图片 379"/>
        <xdr:cNvPicPr>
          <a:picLocks noChangeAspect="1"/>
        </xdr:cNvPicPr>
      </xdr:nvPicPr>
      <xdr:blipFill>
        <a:blip r:embed="rId278"/>
        <a:stretch>
          <a:fillRect/>
        </a:stretch>
      </xdr:blipFill>
      <xdr:spPr>
        <a:xfrm>
          <a:off x="5852160" y="113548160"/>
          <a:ext cx="962025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508</xdr:row>
      <xdr:rowOff>0</xdr:rowOff>
    </xdr:from>
    <xdr:to>
      <xdr:col>13</xdr:col>
      <xdr:colOff>156845</xdr:colOff>
      <xdr:row>511</xdr:row>
      <xdr:rowOff>186690</xdr:rowOff>
    </xdr:to>
    <xdr:pic>
      <xdr:nvPicPr>
        <xdr:cNvPr id="381" name="图片 380"/>
        <xdr:cNvPicPr>
          <a:picLocks noChangeAspect="1"/>
        </xdr:cNvPicPr>
      </xdr:nvPicPr>
      <xdr:blipFill>
        <a:blip r:embed="rId279"/>
        <a:stretch>
          <a:fillRect/>
        </a:stretch>
      </xdr:blipFill>
      <xdr:spPr>
        <a:xfrm>
          <a:off x="7152640" y="11354816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508</xdr:row>
      <xdr:rowOff>0</xdr:rowOff>
    </xdr:from>
    <xdr:to>
      <xdr:col>6</xdr:col>
      <xdr:colOff>473710</xdr:colOff>
      <xdr:row>510</xdr:row>
      <xdr:rowOff>86360</xdr:rowOff>
    </xdr:to>
    <xdr:pic>
      <xdr:nvPicPr>
        <xdr:cNvPr id="382" name="图片 381"/>
        <xdr:cNvPicPr>
          <a:picLocks noChangeAspect="1"/>
        </xdr:cNvPicPr>
      </xdr:nvPicPr>
      <xdr:blipFill>
        <a:blip r:embed="rId280"/>
        <a:stretch>
          <a:fillRect/>
        </a:stretch>
      </xdr:blipFill>
      <xdr:spPr>
        <a:xfrm>
          <a:off x="3251200" y="113548160"/>
          <a:ext cx="112395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508</xdr:row>
      <xdr:rowOff>0</xdr:rowOff>
    </xdr:from>
    <xdr:to>
      <xdr:col>2</xdr:col>
      <xdr:colOff>156845</xdr:colOff>
      <xdr:row>511</xdr:row>
      <xdr:rowOff>186690</xdr:rowOff>
    </xdr:to>
    <xdr:pic>
      <xdr:nvPicPr>
        <xdr:cNvPr id="383" name="图片 382"/>
        <xdr:cNvPicPr>
          <a:picLocks noChangeAspect="1"/>
        </xdr:cNvPicPr>
      </xdr:nvPicPr>
      <xdr:blipFill>
        <a:blip r:embed="rId279"/>
        <a:stretch>
          <a:fillRect/>
        </a:stretch>
      </xdr:blipFill>
      <xdr:spPr>
        <a:xfrm>
          <a:off x="0" y="11354816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512</xdr:row>
      <xdr:rowOff>0</xdr:rowOff>
    </xdr:from>
    <xdr:to>
      <xdr:col>10</xdr:col>
      <xdr:colOff>502285</xdr:colOff>
      <xdr:row>516</xdr:row>
      <xdr:rowOff>58420</xdr:rowOff>
    </xdr:to>
    <xdr:pic>
      <xdr:nvPicPr>
        <xdr:cNvPr id="384" name="图片 383"/>
        <xdr:cNvPicPr>
          <a:picLocks noChangeAspect="1"/>
        </xdr:cNvPicPr>
      </xdr:nvPicPr>
      <xdr:blipFill>
        <a:blip r:embed="rId281"/>
        <a:stretch>
          <a:fillRect/>
        </a:stretch>
      </xdr:blipFill>
      <xdr:spPr>
        <a:xfrm>
          <a:off x="5852160" y="114442240"/>
          <a:ext cx="1152525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512</xdr:row>
      <xdr:rowOff>0</xdr:rowOff>
    </xdr:from>
    <xdr:to>
      <xdr:col>13</xdr:col>
      <xdr:colOff>185420</xdr:colOff>
      <xdr:row>515</xdr:row>
      <xdr:rowOff>215265</xdr:rowOff>
    </xdr:to>
    <xdr:pic>
      <xdr:nvPicPr>
        <xdr:cNvPr id="385" name="图片 384"/>
        <xdr:cNvPicPr>
          <a:picLocks noChangeAspect="1"/>
        </xdr:cNvPicPr>
      </xdr:nvPicPr>
      <xdr:blipFill>
        <a:blip r:embed="rId282"/>
        <a:stretch>
          <a:fillRect/>
        </a:stretch>
      </xdr:blipFill>
      <xdr:spPr>
        <a:xfrm>
          <a:off x="7152640" y="11444224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512</xdr:row>
      <xdr:rowOff>0</xdr:rowOff>
    </xdr:from>
    <xdr:to>
      <xdr:col>6</xdr:col>
      <xdr:colOff>283210</xdr:colOff>
      <xdr:row>513</xdr:row>
      <xdr:rowOff>62230</xdr:rowOff>
    </xdr:to>
    <xdr:pic>
      <xdr:nvPicPr>
        <xdr:cNvPr id="386" name="图片 385"/>
        <xdr:cNvPicPr>
          <a:picLocks noChangeAspect="1"/>
        </xdr:cNvPicPr>
      </xdr:nvPicPr>
      <xdr:blipFill>
        <a:blip r:embed="rId283"/>
        <a:stretch>
          <a:fillRect/>
        </a:stretch>
      </xdr:blipFill>
      <xdr:spPr>
        <a:xfrm>
          <a:off x="3251200" y="114442240"/>
          <a:ext cx="933450" cy="285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516</xdr:row>
      <xdr:rowOff>0</xdr:rowOff>
    </xdr:from>
    <xdr:to>
      <xdr:col>6</xdr:col>
      <xdr:colOff>511810</xdr:colOff>
      <xdr:row>520</xdr:row>
      <xdr:rowOff>29845</xdr:rowOff>
    </xdr:to>
    <xdr:pic>
      <xdr:nvPicPr>
        <xdr:cNvPr id="387" name="图片 386"/>
        <xdr:cNvPicPr>
          <a:picLocks noChangeAspect="1"/>
        </xdr:cNvPicPr>
      </xdr:nvPicPr>
      <xdr:blipFill>
        <a:blip r:embed="rId284"/>
        <a:stretch>
          <a:fillRect/>
        </a:stretch>
      </xdr:blipFill>
      <xdr:spPr>
        <a:xfrm>
          <a:off x="3251200" y="115336320"/>
          <a:ext cx="116205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512</xdr:row>
      <xdr:rowOff>0</xdr:rowOff>
    </xdr:from>
    <xdr:to>
      <xdr:col>2</xdr:col>
      <xdr:colOff>185420</xdr:colOff>
      <xdr:row>515</xdr:row>
      <xdr:rowOff>215265</xdr:rowOff>
    </xdr:to>
    <xdr:pic>
      <xdr:nvPicPr>
        <xdr:cNvPr id="388" name="图片 387"/>
        <xdr:cNvPicPr>
          <a:picLocks noChangeAspect="1"/>
        </xdr:cNvPicPr>
      </xdr:nvPicPr>
      <xdr:blipFill>
        <a:blip r:embed="rId282"/>
        <a:stretch>
          <a:fillRect/>
        </a:stretch>
      </xdr:blipFill>
      <xdr:spPr>
        <a:xfrm>
          <a:off x="0" y="11444224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516</xdr:row>
      <xdr:rowOff>0</xdr:rowOff>
    </xdr:from>
    <xdr:to>
      <xdr:col>2</xdr:col>
      <xdr:colOff>185420</xdr:colOff>
      <xdr:row>519</xdr:row>
      <xdr:rowOff>215265</xdr:rowOff>
    </xdr:to>
    <xdr:pic>
      <xdr:nvPicPr>
        <xdr:cNvPr id="389" name="图片 388"/>
        <xdr:cNvPicPr>
          <a:picLocks noChangeAspect="1"/>
        </xdr:cNvPicPr>
      </xdr:nvPicPr>
      <xdr:blipFill>
        <a:blip r:embed="rId282"/>
        <a:stretch>
          <a:fillRect/>
        </a:stretch>
      </xdr:blipFill>
      <xdr:spPr>
        <a:xfrm>
          <a:off x="0" y="11533632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521</xdr:row>
      <xdr:rowOff>0</xdr:rowOff>
    </xdr:from>
    <xdr:to>
      <xdr:col>10</xdr:col>
      <xdr:colOff>597535</xdr:colOff>
      <xdr:row>523</xdr:row>
      <xdr:rowOff>19685</xdr:rowOff>
    </xdr:to>
    <xdr:pic>
      <xdr:nvPicPr>
        <xdr:cNvPr id="390" name="图片 389"/>
        <xdr:cNvPicPr>
          <a:picLocks noChangeAspect="1"/>
        </xdr:cNvPicPr>
      </xdr:nvPicPr>
      <xdr:blipFill>
        <a:blip r:embed="rId285"/>
        <a:stretch>
          <a:fillRect/>
        </a:stretch>
      </xdr:blipFill>
      <xdr:spPr>
        <a:xfrm>
          <a:off x="5852160" y="116453920"/>
          <a:ext cx="1247775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520</xdr:row>
      <xdr:rowOff>222885</xdr:rowOff>
    </xdr:from>
    <xdr:to>
      <xdr:col>13</xdr:col>
      <xdr:colOff>147320</xdr:colOff>
      <xdr:row>524</xdr:row>
      <xdr:rowOff>186055</xdr:rowOff>
    </xdr:to>
    <xdr:pic>
      <xdr:nvPicPr>
        <xdr:cNvPr id="391" name="图片 390"/>
        <xdr:cNvPicPr>
          <a:picLocks noChangeAspect="1"/>
        </xdr:cNvPicPr>
      </xdr:nvPicPr>
      <xdr:blipFill>
        <a:blip r:embed="rId286"/>
        <a:stretch>
          <a:fillRect/>
        </a:stretch>
      </xdr:blipFill>
      <xdr:spPr>
        <a:xfrm>
          <a:off x="7152640" y="116453285"/>
          <a:ext cx="14478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521</xdr:row>
      <xdr:rowOff>0</xdr:rowOff>
    </xdr:from>
    <xdr:to>
      <xdr:col>6</xdr:col>
      <xdr:colOff>473710</xdr:colOff>
      <xdr:row>523</xdr:row>
      <xdr:rowOff>200660</xdr:rowOff>
    </xdr:to>
    <xdr:pic>
      <xdr:nvPicPr>
        <xdr:cNvPr id="392" name="图片 391"/>
        <xdr:cNvPicPr>
          <a:picLocks noChangeAspect="1"/>
        </xdr:cNvPicPr>
      </xdr:nvPicPr>
      <xdr:blipFill>
        <a:blip r:embed="rId287"/>
        <a:stretch>
          <a:fillRect/>
        </a:stretch>
      </xdr:blipFill>
      <xdr:spPr>
        <a:xfrm>
          <a:off x="3251200" y="116453920"/>
          <a:ext cx="112395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521</xdr:row>
      <xdr:rowOff>0</xdr:rowOff>
    </xdr:from>
    <xdr:to>
      <xdr:col>2</xdr:col>
      <xdr:colOff>147320</xdr:colOff>
      <xdr:row>524</xdr:row>
      <xdr:rowOff>186690</xdr:rowOff>
    </xdr:to>
    <xdr:pic>
      <xdr:nvPicPr>
        <xdr:cNvPr id="393" name="图片 392"/>
        <xdr:cNvPicPr>
          <a:picLocks noChangeAspect="1"/>
        </xdr:cNvPicPr>
      </xdr:nvPicPr>
      <xdr:blipFill>
        <a:blip r:embed="rId286"/>
        <a:stretch>
          <a:fillRect/>
        </a:stretch>
      </xdr:blipFill>
      <xdr:spPr>
        <a:xfrm>
          <a:off x="0" y="116453920"/>
          <a:ext cx="14478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526</xdr:row>
      <xdr:rowOff>0</xdr:rowOff>
    </xdr:from>
    <xdr:to>
      <xdr:col>10</xdr:col>
      <xdr:colOff>302260</xdr:colOff>
      <xdr:row>527</xdr:row>
      <xdr:rowOff>24130</xdr:rowOff>
    </xdr:to>
    <xdr:pic>
      <xdr:nvPicPr>
        <xdr:cNvPr id="394" name="图片 393"/>
        <xdr:cNvPicPr>
          <a:picLocks noChangeAspect="1"/>
        </xdr:cNvPicPr>
      </xdr:nvPicPr>
      <xdr:blipFill>
        <a:blip r:embed="rId288"/>
        <a:stretch>
          <a:fillRect/>
        </a:stretch>
      </xdr:blipFill>
      <xdr:spPr>
        <a:xfrm>
          <a:off x="5852160" y="117571520"/>
          <a:ext cx="952500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526</xdr:row>
      <xdr:rowOff>0</xdr:rowOff>
    </xdr:from>
    <xdr:to>
      <xdr:col>13</xdr:col>
      <xdr:colOff>194945</xdr:colOff>
      <xdr:row>530</xdr:row>
      <xdr:rowOff>20320</xdr:rowOff>
    </xdr:to>
    <xdr:pic>
      <xdr:nvPicPr>
        <xdr:cNvPr id="395" name="图片 394"/>
        <xdr:cNvPicPr>
          <a:picLocks noChangeAspect="1"/>
        </xdr:cNvPicPr>
      </xdr:nvPicPr>
      <xdr:blipFill>
        <a:blip r:embed="rId289"/>
        <a:stretch>
          <a:fillRect/>
        </a:stretch>
      </xdr:blipFill>
      <xdr:spPr>
        <a:xfrm>
          <a:off x="7152640" y="117571520"/>
          <a:ext cx="14954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530</xdr:row>
      <xdr:rowOff>0</xdr:rowOff>
    </xdr:from>
    <xdr:to>
      <xdr:col>10</xdr:col>
      <xdr:colOff>445135</xdr:colOff>
      <xdr:row>534</xdr:row>
      <xdr:rowOff>191770</xdr:rowOff>
    </xdr:to>
    <xdr:pic>
      <xdr:nvPicPr>
        <xdr:cNvPr id="396" name="图片 395"/>
        <xdr:cNvPicPr>
          <a:picLocks noChangeAspect="1"/>
        </xdr:cNvPicPr>
      </xdr:nvPicPr>
      <xdr:blipFill>
        <a:blip r:embed="rId290"/>
        <a:stretch>
          <a:fillRect/>
        </a:stretch>
      </xdr:blipFill>
      <xdr:spPr>
        <a:xfrm>
          <a:off x="5852160" y="118465600"/>
          <a:ext cx="1095375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530</xdr:row>
      <xdr:rowOff>0</xdr:rowOff>
    </xdr:from>
    <xdr:to>
      <xdr:col>13</xdr:col>
      <xdr:colOff>156845</xdr:colOff>
      <xdr:row>533</xdr:row>
      <xdr:rowOff>186690</xdr:rowOff>
    </xdr:to>
    <xdr:pic>
      <xdr:nvPicPr>
        <xdr:cNvPr id="397" name="图片 396"/>
        <xdr:cNvPicPr>
          <a:picLocks noChangeAspect="1"/>
        </xdr:cNvPicPr>
      </xdr:nvPicPr>
      <xdr:blipFill>
        <a:blip r:embed="rId291"/>
        <a:stretch>
          <a:fillRect/>
        </a:stretch>
      </xdr:blipFill>
      <xdr:spPr>
        <a:xfrm>
          <a:off x="7152640" y="11846560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530</xdr:row>
      <xdr:rowOff>0</xdr:rowOff>
    </xdr:from>
    <xdr:to>
      <xdr:col>6</xdr:col>
      <xdr:colOff>216535</xdr:colOff>
      <xdr:row>531</xdr:row>
      <xdr:rowOff>128905</xdr:rowOff>
    </xdr:to>
    <xdr:pic>
      <xdr:nvPicPr>
        <xdr:cNvPr id="398" name="图片 397"/>
        <xdr:cNvPicPr>
          <a:picLocks noChangeAspect="1"/>
        </xdr:cNvPicPr>
      </xdr:nvPicPr>
      <xdr:blipFill>
        <a:blip r:embed="rId292"/>
        <a:stretch>
          <a:fillRect/>
        </a:stretch>
      </xdr:blipFill>
      <xdr:spPr>
        <a:xfrm>
          <a:off x="3251200" y="118465600"/>
          <a:ext cx="866775" cy="352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535</xdr:row>
      <xdr:rowOff>0</xdr:rowOff>
    </xdr:from>
    <xdr:to>
      <xdr:col>6</xdr:col>
      <xdr:colOff>445135</xdr:colOff>
      <xdr:row>537</xdr:row>
      <xdr:rowOff>181610</xdr:rowOff>
    </xdr:to>
    <xdr:pic>
      <xdr:nvPicPr>
        <xdr:cNvPr id="399" name="图片 398"/>
        <xdr:cNvPicPr>
          <a:picLocks noChangeAspect="1"/>
        </xdr:cNvPicPr>
      </xdr:nvPicPr>
      <xdr:blipFill>
        <a:blip r:embed="rId293"/>
        <a:stretch>
          <a:fillRect/>
        </a:stretch>
      </xdr:blipFill>
      <xdr:spPr>
        <a:xfrm>
          <a:off x="3251200" y="119583200"/>
          <a:ext cx="109537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530</xdr:row>
      <xdr:rowOff>0</xdr:rowOff>
    </xdr:from>
    <xdr:to>
      <xdr:col>2</xdr:col>
      <xdr:colOff>156845</xdr:colOff>
      <xdr:row>533</xdr:row>
      <xdr:rowOff>186690</xdr:rowOff>
    </xdr:to>
    <xdr:pic>
      <xdr:nvPicPr>
        <xdr:cNvPr id="400" name="图片 399"/>
        <xdr:cNvPicPr>
          <a:picLocks noChangeAspect="1"/>
        </xdr:cNvPicPr>
      </xdr:nvPicPr>
      <xdr:blipFill>
        <a:blip r:embed="rId291"/>
        <a:stretch>
          <a:fillRect/>
        </a:stretch>
      </xdr:blipFill>
      <xdr:spPr>
        <a:xfrm>
          <a:off x="0" y="11846560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534</xdr:row>
      <xdr:rowOff>0</xdr:rowOff>
    </xdr:from>
    <xdr:to>
      <xdr:col>2</xdr:col>
      <xdr:colOff>156845</xdr:colOff>
      <xdr:row>537</xdr:row>
      <xdr:rowOff>186690</xdr:rowOff>
    </xdr:to>
    <xdr:pic>
      <xdr:nvPicPr>
        <xdr:cNvPr id="401" name="图片 400"/>
        <xdr:cNvPicPr>
          <a:picLocks noChangeAspect="1"/>
        </xdr:cNvPicPr>
      </xdr:nvPicPr>
      <xdr:blipFill>
        <a:blip r:embed="rId291"/>
        <a:stretch>
          <a:fillRect/>
        </a:stretch>
      </xdr:blipFill>
      <xdr:spPr>
        <a:xfrm>
          <a:off x="0" y="11935968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539</xdr:row>
      <xdr:rowOff>0</xdr:rowOff>
    </xdr:from>
    <xdr:to>
      <xdr:col>10</xdr:col>
      <xdr:colOff>311785</xdr:colOff>
      <xdr:row>541</xdr:row>
      <xdr:rowOff>48260</xdr:rowOff>
    </xdr:to>
    <xdr:pic>
      <xdr:nvPicPr>
        <xdr:cNvPr id="402" name="图片 401"/>
        <xdr:cNvPicPr>
          <a:picLocks noChangeAspect="1"/>
        </xdr:cNvPicPr>
      </xdr:nvPicPr>
      <xdr:blipFill>
        <a:blip r:embed="rId294"/>
        <a:stretch>
          <a:fillRect/>
        </a:stretch>
      </xdr:blipFill>
      <xdr:spPr>
        <a:xfrm>
          <a:off x="5852160" y="120477280"/>
          <a:ext cx="962025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539</xdr:row>
      <xdr:rowOff>0</xdr:rowOff>
    </xdr:from>
    <xdr:to>
      <xdr:col>13</xdr:col>
      <xdr:colOff>185420</xdr:colOff>
      <xdr:row>543</xdr:row>
      <xdr:rowOff>39370</xdr:rowOff>
    </xdr:to>
    <xdr:pic>
      <xdr:nvPicPr>
        <xdr:cNvPr id="403" name="图片 402"/>
        <xdr:cNvPicPr>
          <a:picLocks noChangeAspect="1"/>
        </xdr:cNvPicPr>
      </xdr:nvPicPr>
      <xdr:blipFill>
        <a:blip r:embed="rId295"/>
        <a:stretch>
          <a:fillRect/>
        </a:stretch>
      </xdr:blipFill>
      <xdr:spPr>
        <a:xfrm>
          <a:off x="7152640" y="120477280"/>
          <a:ext cx="148590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539</xdr:row>
      <xdr:rowOff>0</xdr:rowOff>
    </xdr:from>
    <xdr:to>
      <xdr:col>6</xdr:col>
      <xdr:colOff>178435</xdr:colOff>
      <xdr:row>542</xdr:row>
      <xdr:rowOff>91440</xdr:rowOff>
    </xdr:to>
    <xdr:pic>
      <xdr:nvPicPr>
        <xdr:cNvPr id="404" name="图片 403"/>
        <xdr:cNvPicPr>
          <a:picLocks noChangeAspect="1"/>
        </xdr:cNvPicPr>
      </xdr:nvPicPr>
      <xdr:blipFill>
        <a:blip r:embed="rId296"/>
        <a:stretch>
          <a:fillRect/>
        </a:stretch>
      </xdr:blipFill>
      <xdr:spPr>
        <a:xfrm>
          <a:off x="3251200" y="120477280"/>
          <a:ext cx="82867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539</xdr:row>
      <xdr:rowOff>0</xdr:rowOff>
    </xdr:from>
    <xdr:to>
      <xdr:col>2</xdr:col>
      <xdr:colOff>185420</xdr:colOff>
      <xdr:row>543</xdr:row>
      <xdr:rowOff>39370</xdr:rowOff>
    </xdr:to>
    <xdr:pic>
      <xdr:nvPicPr>
        <xdr:cNvPr id="405" name="图片 404"/>
        <xdr:cNvPicPr>
          <a:picLocks noChangeAspect="1"/>
        </xdr:cNvPicPr>
      </xdr:nvPicPr>
      <xdr:blipFill>
        <a:blip r:embed="rId295"/>
        <a:stretch>
          <a:fillRect/>
        </a:stretch>
      </xdr:blipFill>
      <xdr:spPr>
        <a:xfrm>
          <a:off x="0" y="120477280"/>
          <a:ext cx="148590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543</xdr:row>
      <xdr:rowOff>0</xdr:rowOff>
    </xdr:from>
    <xdr:to>
      <xdr:col>10</xdr:col>
      <xdr:colOff>207010</xdr:colOff>
      <xdr:row>549</xdr:row>
      <xdr:rowOff>59055</xdr:rowOff>
    </xdr:to>
    <xdr:pic>
      <xdr:nvPicPr>
        <xdr:cNvPr id="406" name="图片 405"/>
        <xdr:cNvPicPr>
          <a:picLocks noChangeAspect="1"/>
        </xdr:cNvPicPr>
      </xdr:nvPicPr>
      <xdr:blipFill>
        <a:blip r:embed="rId297"/>
        <a:stretch>
          <a:fillRect/>
        </a:stretch>
      </xdr:blipFill>
      <xdr:spPr>
        <a:xfrm>
          <a:off x="5852160" y="121371360"/>
          <a:ext cx="857250" cy="1400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543</xdr:row>
      <xdr:rowOff>0</xdr:rowOff>
    </xdr:from>
    <xdr:to>
      <xdr:col>13</xdr:col>
      <xdr:colOff>185420</xdr:colOff>
      <xdr:row>546</xdr:row>
      <xdr:rowOff>186690</xdr:rowOff>
    </xdr:to>
    <xdr:pic>
      <xdr:nvPicPr>
        <xdr:cNvPr id="407" name="图片 406"/>
        <xdr:cNvPicPr>
          <a:picLocks noChangeAspect="1"/>
        </xdr:cNvPicPr>
      </xdr:nvPicPr>
      <xdr:blipFill>
        <a:blip r:embed="rId298"/>
        <a:stretch>
          <a:fillRect/>
        </a:stretch>
      </xdr:blipFill>
      <xdr:spPr>
        <a:xfrm>
          <a:off x="7152640" y="121371360"/>
          <a:ext cx="14859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543</xdr:row>
      <xdr:rowOff>0</xdr:rowOff>
    </xdr:from>
    <xdr:to>
      <xdr:col>2</xdr:col>
      <xdr:colOff>185420</xdr:colOff>
      <xdr:row>546</xdr:row>
      <xdr:rowOff>186690</xdr:rowOff>
    </xdr:to>
    <xdr:pic>
      <xdr:nvPicPr>
        <xdr:cNvPr id="408" name="图片 407"/>
        <xdr:cNvPicPr>
          <a:picLocks noChangeAspect="1"/>
        </xdr:cNvPicPr>
      </xdr:nvPicPr>
      <xdr:blipFill>
        <a:blip r:embed="rId298"/>
        <a:stretch>
          <a:fillRect/>
        </a:stretch>
      </xdr:blipFill>
      <xdr:spPr>
        <a:xfrm>
          <a:off x="0" y="121371360"/>
          <a:ext cx="14859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543</xdr:row>
      <xdr:rowOff>0</xdr:rowOff>
    </xdr:from>
    <xdr:to>
      <xdr:col>6</xdr:col>
      <xdr:colOff>226060</xdr:colOff>
      <xdr:row>544</xdr:row>
      <xdr:rowOff>138430</xdr:rowOff>
    </xdr:to>
    <xdr:pic>
      <xdr:nvPicPr>
        <xdr:cNvPr id="409" name="图片 408"/>
        <xdr:cNvPicPr>
          <a:picLocks noChangeAspect="1"/>
        </xdr:cNvPicPr>
      </xdr:nvPicPr>
      <xdr:blipFill>
        <a:blip r:embed="rId299"/>
        <a:stretch>
          <a:fillRect/>
        </a:stretch>
      </xdr:blipFill>
      <xdr:spPr>
        <a:xfrm>
          <a:off x="3251200" y="121371360"/>
          <a:ext cx="876300" cy="36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550</xdr:row>
      <xdr:rowOff>0</xdr:rowOff>
    </xdr:from>
    <xdr:to>
      <xdr:col>10</xdr:col>
      <xdr:colOff>435610</xdr:colOff>
      <xdr:row>554</xdr:row>
      <xdr:rowOff>67945</xdr:rowOff>
    </xdr:to>
    <xdr:pic>
      <xdr:nvPicPr>
        <xdr:cNvPr id="410" name="图片 409"/>
        <xdr:cNvPicPr>
          <a:picLocks noChangeAspect="1"/>
        </xdr:cNvPicPr>
      </xdr:nvPicPr>
      <xdr:blipFill>
        <a:blip r:embed="rId300"/>
        <a:stretch>
          <a:fillRect/>
        </a:stretch>
      </xdr:blipFill>
      <xdr:spPr>
        <a:xfrm>
          <a:off x="5852160" y="122936000"/>
          <a:ext cx="10858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550</xdr:row>
      <xdr:rowOff>0</xdr:rowOff>
    </xdr:from>
    <xdr:to>
      <xdr:col>13</xdr:col>
      <xdr:colOff>166370</xdr:colOff>
      <xdr:row>553</xdr:row>
      <xdr:rowOff>205740</xdr:rowOff>
    </xdr:to>
    <xdr:pic>
      <xdr:nvPicPr>
        <xdr:cNvPr id="411" name="图片 410"/>
        <xdr:cNvPicPr>
          <a:picLocks noChangeAspect="1"/>
        </xdr:cNvPicPr>
      </xdr:nvPicPr>
      <xdr:blipFill>
        <a:blip r:embed="rId301"/>
        <a:stretch>
          <a:fillRect/>
        </a:stretch>
      </xdr:blipFill>
      <xdr:spPr>
        <a:xfrm>
          <a:off x="7152640" y="122936000"/>
          <a:ext cx="146685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550</xdr:row>
      <xdr:rowOff>0</xdr:rowOff>
    </xdr:from>
    <xdr:to>
      <xdr:col>6</xdr:col>
      <xdr:colOff>416560</xdr:colOff>
      <xdr:row>554</xdr:row>
      <xdr:rowOff>191770</xdr:rowOff>
    </xdr:to>
    <xdr:pic>
      <xdr:nvPicPr>
        <xdr:cNvPr id="412" name="图片 411"/>
        <xdr:cNvPicPr>
          <a:picLocks noChangeAspect="1"/>
        </xdr:cNvPicPr>
      </xdr:nvPicPr>
      <xdr:blipFill>
        <a:blip r:embed="rId302"/>
        <a:stretch>
          <a:fillRect/>
        </a:stretch>
      </xdr:blipFill>
      <xdr:spPr>
        <a:xfrm>
          <a:off x="3251200" y="122936000"/>
          <a:ext cx="1066800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550</xdr:row>
      <xdr:rowOff>0</xdr:rowOff>
    </xdr:from>
    <xdr:to>
      <xdr:col>2</xdr:col>
      <xdr:colOff>166370</xdr:colOff>
      <xdr:row>553</xdr:row>
      <xdr:rowOff>205740</xdr:rowOff>
    </xdr:to>
    <xdr:pic>
      <xdr:nvPicPr>
        <xdr:cNvPr id="413" name="图片 412"/>
        <xdr:cNvPicPr>
          <a:picLocks noChangeAspect="1"/>
        </xdr:cNvPicPr>
      </xdr:nvPicPr>
      <xdr:blipFill>
        <a:blip r:embed="rId301"/>
        <a:stretch>
          <a:fillRect/>
        </a:stretch>
      </xdr:blipFill>
      <xdr:spPr>
        <a:xfrm>
          <a:off x="0" y="122936000"/>
          <a:ext cx="146685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556</xdr:row>
      <xdr:rowOff>0</xdr:rowOff>
    </xdr:from>
    <xdr:to>
      <xdr:col>10</xdr:col>
      <xdr:colOff>464185</xdr:colOff>
      <xdr:row>558</xdr:row>
      <xdr:rowOff>10160</xdr:rowOff>
    </xdr:to>
    <xdr:pic>
      <xdr:nvPicPr>
        <xdr:cNvPr id="414" name="图片 413"/>
        <xdr:cNvPicPr>
          <a:picLocks noChangeAspect="1"/>
        </xdr:cNvPicPr>
      </xdr:nvPicPr>
      <xdr:blipFill>
        <a:blip r:embed="rId303"/>
        <a:stretch>
          <a:fillRect/>
        </a:stretch>
      </xdr:blipFill>
      <xdr:spPr>
        <a:xfrm>
          <a:off x="5852160" y="124277120"/>
          <a:ext cx="1114425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556</xdr:row>
      <xdr:rowOff>0</xdr:rowOff>
    </xdr:from>
    <xdr:to>
      <xdr:col>13</xdr:col>
      <xdr:colOff>175895</xdr:colOff>
      <xdr:row>560</xdr:row>
      <xdr:rowOff>10795</xdr:rowOff>
    </xdr:to>
    <xdr:pic>
      <xdr:nvPicPr>
        <xdr:cNvPr id="415" name="图片 414"/>
        <xdr:cNvPicPr>
          <a:picLocks noChangeAspect="1"/>
        </xdr:cNvPicPr>
      </xdr:nvPicPr>
      <xdr:blipFill>
        <a:blip r:embed="rId304"/>
        <a:stretch>
          <a:fillRect/>
        </a:stretch>
      </xdr:blipFill>
      <xdr:spPr>
        <a:xfrm>
          <a:off x="7152640" y="12427712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556</xdr:row>
      <xdr:rowOff>0</xdr:rowOff>
    </xdr:from>
    <xdr:to>
      <xdr:col>6</xdr:col>
      <xdr:colOff>445135</xdr:colOff>
      <xdr:row>559</xdr:row>
      <xdr:rowOff>186690</xdr:rowOff>
    </xdr:to>
    <xdr:pic>
      <xdr:nvPicPr>
        <xdr:cNvPr id="416" name="图片 415"/>
        <xdr:cNvPicPr>
          <a:picLocks noChangeAspect="1"/>
        </xdr:cNvPicPr>
      </xdr:nvPicPr>
      <xdr:blipFill>
        <a:blip r:embed="rId305"/>
        <a:stretch>
          <a:fillRect/>
        </a:stretch>
      </xdr:blipFill>
      <xdr:spPr>
        <a:xfrm>
          <a:off x="3251200" y="124277120"/>
          <a:ext cx="1095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556</xdr:row>
      <xdr:rowOff>0</xdr:rowOff>
    </xdr:from>
    <xdr:to>
      <xdr:col>2</xdr:col>
      <xdr:colOff>175895</xdr:colOff>
      <xdr:row>560</xdr:row>
      <xdr:rowOff>10795</xdr:rowOff>
    </xdr:to>
    <xdr:pic>
      <xdr:nvPicPr>
        <xdr:cNvPr id="417" name="图片 416"/>
        <xdr:cNvPicPr>
          <a:picLocks noChangeAspect="1"/>
        </xdr:cNvPicPr>
      </xdr:nvPicPr>
      <xdr:blipFill>
        <a:blip r:embed="rId304"/>
        <a:stretch>
          <a:fillRect/>
        </a:stretch>
      </xdr:blipFill>
      <xdr:spPr>
        <a:xfrm>
          <a:off x="0" y="12427712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561</xdr:row>
      <xdr:rowOff>0</xdr:rowOff>
    </xdr:from>
    <xdr:to>
      <xdr:col>10</xdr:col>
      <xdr:colOff>426085</xdr:colOff>
      <xdr:row>563</xdr:row>
      <xdr:rowOff>114935</xdr:rowOff>
    </xdr:to>
    <xdr:pic>
      <xdr:nvPicPr>
        <xdr:cNvPr id="418" name="图片 417"/>
        <xdr:cNvPicPr>
          <a:picLocks noChangeAspect="1"/>
        </xdr:cNvPicPr>
      </xdr:nvPicPr>
      <xdr:blipFill>
        <a:blip r:embed="rId306"/>
        <a:stretch>
          <a:fillRect/>
        </a:stretch>
      </xdr:blipFill>
      <xdr:spPr>
        <a:xfrm>
          <a:off x="5852160" y="125394720"/>
          <a:ext cx="10763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561</xdr:row>
      <xdr:rowOff>0</xdr:rowOff>
    </xdr:from>
    <xdr:to>
      <xdr:col>13</xdr:col>
      <xdr:colOff>166370</xdr:colOff>
      <xdr:row>565</xdr:row>
      <xdr:rowOff>10795</xdr:rowOff>
    </xdr:to>
    <xdr:pic>
      <xdr:nvPicPr>
        <xdr:cNvPr id="419" name="图片 418"/>
        <xdr:cNvPicPr>
          <a:picLocks noChangeAspect="1"/>
        </xdr:cNvPicPr>
      </xdr:nvPicPr>
      <xdr:blipFill>
        <a:blip r:embed="rId307"/>
        <a:stretch>
          <a:fillRect/>
        </a:stretch>
      </xdr:blipFill>
      <xdr:spPr>
        <a:xfrm>
          <a:off x="7152640" y="125394720"/>
          <a:ext cx="14668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561</xdr:row>
      <xdr:rowOff>0</xdr:rowOff>
    </xdr:from>
    <xdr:to>
      <xdr:col>6</xdr:col>
      <xdr:colOff>407035</xdr:colOff>
      <xdr:row>564</xdr:row>
      <xdr:rowOff>186690</xdr:rowOff>
    </xdr:to>
    <xdr:pic>
      <xdr:nvPicPr>
        <xdr:cNvPr id="420" name="图片 419"/>
        <xdr:cNvPicPr>
          <a:picLocks noChangeAspect="1"/>
        </xdr:cNvPicPr>
      </xdr:nvPicPr>
      <xdr:blipFill>
        <a:blip r:embed="rId308"/>
        <a:stretch>
          <a:fillRect/>
        </a:stretch>
      </xdr:blipFill>
      <xdr:spPr>
        <a:xfrm>
          <a:off x="3251200" y="125394720"/>
          <a:ext cx="10572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561</xdr:row>
      <xdr:rowOff>0</xdr:rowOff>
    </xdr:from>
    <xdr:to>
      <xdr:col>2</xdr:col>
      <xdr:colOff>166370</xdr:colOff>
      <xdr:row>565</xdr:row>
      <xdr:rowOff>10795</xdr:rowOff>
    </xdr:to>
    <xdr:pic>
      <xdr:nvPicPr>
        <xdr:cNvPr id="421" name="图片 420"/>
        <xdr:cNvPicPr>
          <a:picLocks noChangeAspect="1"/>
        </xdr:cNvPicPr>
      </xdr:nvPicPr>
      <xdr:blipFill>
        <a:blip r:embed="rId307"/>
        <a:stretch>
          <a:fillRect/>
        </a:stretch>
      </xdr:blipFill>
      <xdr:spPr>
        <a:xfrm>
          <a:off x="0" y="125394720"/>
          <a:ext cx="14668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566</xdr:row>
      <xdr:rowOff>0</xdr:rowOff>
    </xdr:from>
    <xdr:to>
      <xdr:col>10</xdr:col>
      <xdr:colOff>435610</xdr:colOff>
      <xdr:row>570</xdr:row>
      <xdr:rowOff>163195</xdr:rowOff>
    </xdr:to>
    <xdr:pic>
      <xdr:nvPicPr>
        <xdr:cNvPr id="422" name="图片 421"/>
        <xdr:cNvPicPr>
          <a:picLocks noChangeAspect="1"/>
        </xdr:cNvPicPr>
      </xdr:nvPicPr>
      <xdr:blipFill>
        <a:blip r:embed="rId309"/>
        <a:stretch>
          <a:fillRect/>
        </a:stretch>
      </xdr:blipFill>
      <xdr:spPr>
        <a:xfrm>
          <a:off x="5852160" y="126512320"/>
          <a:ext cx="1085850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566</xdr:row>
      <xdr:rowOff>0</xdr:rowOff>
    </xdr:from>
    <xdr:to>
      <xdr:col>13</xdr:col>
      <xdr:colOff>204470</xdr:colOff>
      <xdr:row>569</xdr:row>
      <xdr:rowOff>186690</xdr:rowOff>
    </xdr:to>
    <xdr:pic>
      <xdr:nvPicPr>
        <xdr:cNvPr id="423" name="图片 422"/>
        <xdr:cNvPicPr>
          <a:picLocks noChangeAspect="1"/>
        </xdr:cNvPicPr>
      </xdr:nvPicPr>
      <xdr:blipFill>
        <a:blip r:embed="rId310"/>
        <a:stretch>
          <a:fillRect/>
        </a:stretch>
      </xdr:blipFill>
      <xdr:spPr>
        <a:xfrm>
          <a:off x="7152640" y="126512320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566</xdr:row>
      <xdr:rowOff>0</xdr:rowOff>
    </xdr:from>
    <xdr:to>
      <xdr:col>6</xdr:col>
      <xdr:colOff>283210</xdr:colOff>
      <xdr:row>567</xdr:row>
      <xdr:rowOff>62230</xdr:rowOff>
    </xdr:to>
    <xdr:pic>
      <xdr:nvPicPr>
        <xdr:cNvPr id="424" name="图片 423"/>
        <xdr:cNvPicPr>
          <a:picLocks noChangeAspect="1"/>
        </xdr:cNvPicPr>
      </xdr:nvPicPr>
      <xdr:blipFill>
        <a:blip r:embed="rId311"/>
        <a:stretch>
          <a:fillRect/>
        </a:stretch>
      </xdr:blipFill>
      <xdr:spPr>
        <a:xfrm>
          <a:off x="3251200" y="126512320"/>
          <a:ext cx="933450" cy="285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570</xdr:row>
      <xdr:rowOff>69215</xdr:rowOff>
    </xdr:from>
    <xdr:to>
      <xdr:col>6</xdr:col>
      <xdr:colOff>464185</xdr:colOff>
      <xdr:row>574</xdr:row>
      <xdr:rowOff>213360</xdr:rowOff>
    </xdr:to>
    <xdr:pic>
      <xdr:nvPicPr>
        <xdr:cNvPr id="425" name="图片 424"/>
        <xdr:cNvPicPr>
          <a:picLocks noChangeAspect="1"/>
        </xdr:cNvPicPr>
      </xdr:nvPicPr>
      <xdr:blipFill>
        <a:blip r:embed="rId312"/>
        <a:stretch>
          <a:fillRect/>
        </a:stretch>
      </xdr:blipFill>
      <xdr:spPr>
        <a:xfrm>
          <a:off x="3251200" y="127475615"/>
          <a:ext cx="1114425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566</xdr:row>
      <xdr:rowOff>0</xdr:rowOff>
    </xdr:from>
    <xdr:to>
      <xdr:col>2</xdr:col>
      <xdr:colOff>204470</xdr:colOff>
      <xdr:row>569</xdr:row>
      <xdr:rowOff>186690</xdr:rowOff>
    </xdr:to>
    <xdr:pic>
      <xdr:nvPicPr>
        <xdr:cNvPr id="426" name="图片 425"/>
        <xdr:cNvPicPr>
          <a:picLocks noChangeAspect="1"/>
        </xdr:cNvPicPr>
      </xdr:nvPicPr>
      <xdr:blipFill>
        <a:blip r:embed="rId310"/>
        <a:stretch>
          <a:fillRect/>
        </a:stretch>
      </xdr:blipFill>
      <xdr:spPr>
        <a:xfrm>
          <a:off x="0" y="126512320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569</xdr:row>
      <xdr:rowOff>194945</xdr:rowOff>
    </xdr:from>
    <xdr:to>
      <xdr:col>2</xdr:col>
      <xdr:colOff>205105</xdr:colOff>
      <xdr:row>573</xdr:row>
      <xdr:rowOff>158115</xdr:rowOff>
    </xdr:to>
    <xdr:pic>
      <xdr:nvPicPr>
        <xdr:cNvPr id="427" name="图片 426"/>
        <xdr:cNvPicPr>
          <a:picLocks noChangeAspect="1"/>
        </xdr:cNvPicPr>
      </xdr:nvPicPr>
      <xdr:blipFill>
        <a:blip r:embed="rId310"/>
        <a:stretch>
          <a:fillRect/>
        </a:stretch>
      </xdr:blipFill>
      <xdr:spPr>
        <a:xfrm>
          <a:off x="635" y="127377825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575</xdr:row>
      <xdr:rowOff>0</xdr:rowOff>
    </xdr:from>
    <xdr:to>
      <xdr:col>10</xdr:col>
      <xdr:colOff>359410</xdr:colOff>
      <xdr:row>578</xdr:row>
      <xdr:rowOff>62865</xdr:rowOff>
    </xdr:to>
    <xdr:pic>
      <xdr:nvPicPr>
        <xdr:cNvPr id="428" name="图片 427"/>
        <xdr:cNvPicPr>
          <a:picLocks noChangeAspect="1"/>
        </xdr:cNvPicPr>
      </xdr:nvPicPr>
      <xdr:blipFill>
        <a:blip r:embed="rId313"/>
        <a:stretch>
          <a:fillRect/>
        </a:stretch>
      </xdr:blipFill>
      <xdr:spPr>
        <a:xfrm>
          <a:off x="5852160" y="128524000"/>
          <a:ext cx="100965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575</xdr:row>
      <xdr:rowOff>0</xdr:rowOff>
    </xdr:from>
    <xdr:to>
      <xdr:col>6</xdr:col>
      <xdr:colOff>407035</xdr:colOff>
      <xdr:row>579</xdr:row>
      <xdr:rowOff>125095</xdr:rowOff>
    </xdr:to>
    <xdr:pic>
      <xdr:nvPicPr>
        <xdr:cNvPr id="429" name="图片 428"/>
        <xdr:cNvPicPr>
          <a:picLocks noChangeAspect="1"/>
        </xdr:cNvPicPr>
      </xdr:nvPicPr>
      <xdr:blipFill>
        <a:blip r:embed="rId314"/>
        <a:stretch>
          <a:fillRect/>
        </a:stretch>
      </xdr:blipFill>
      <xdr:spPr>
        <a:xfrm>
          <a:off x="3251200" y="128524000"/>
          <a:ext cx="105727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575</xdr:row>
      <xdr:rowOff>0</xdr:rowOff>
    </xdr:from>
    <xdr:to>
      <xdr:col>13</xdr:col>
      <xdr:colOff>175895</xdr:colOff>
      <xdr:row>579</xdr:row>
      <xdr:rowOff>1270</xdr:rowOff>
    </xdr:to>
    <xdr:pic>
      <xdr:nvPicPr>
        <xdr:cNvPr id="430" name="图片 429"/>
        <xdr:cNvPicPr>
          <a:picLocks noChangeAspect="1"/>
        </xdr:cNvPicPr>
      </xdr:nvPicPr>
      <xdr:blipFill>
        <a:blip r:embed="rId315"/>
        <a:stretch>
          <a:fillRect/>
        </a:stretch>
      </xdr:blipFill>
      <xdr:spPr>
        <a:xfrm>
          <a:off x="7152640" y="12852400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575</xdr:row>
      <xdr:rowOff>0</xdr:rowOff>
    </xdr:from>
    <xdr:to>
      <xdr:col>2</xdr:col>
      <xdr:colOff>175895</xdr:colOff>
      <xdr:row>579</xdr:row>
      <xdr:rowOff>1270</xdr:rowOff>
    </xdr:to>
    <xdr:pic>
      <xdr:nvPicPr>
        <xdr:cNvPr id="431" name="图片 430"/>
        <xdr:cNvPicPr>
          <a:picLocks noChangeAspect="1"/>
        </xdr:cNvPicPr>
      </xdr:nvPicPr>
      <xdr:blipFill>
        <a:blip r:embed="rId315"/>
        <a:stretch>
          <a:fillRect/>
        </a:stretch>
      </xdr:blipFill>
      <xdr:spPr>
        <a:xfrm>
          <a:off x="0" y="12852400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580</xdr:row>
      <xdr:rowOff>0</xdr:rowOff>
    </xdr:from>
    <xdr:to>
      <xdr:col>10</xdr:col>
      <xdr:colOff>473710</xdr:colOff>
      <xdr:row>585</xdr:row>
      <xdr:rowOff>34925</xdr:rowOff>
    </xdr:to>
    <xdr:pic>
      <xdr:nvPicPr>
        <xdr:cNvPr id="432" name="图片 431"/>
        <xdr:cNvPicPr>
          <a:picLocks noChangeAspect="1"/>
        </xdr:cNvPicPr>
      </xdr:nvPicPr>
      <xdr:blipFill>
        <a:blip r:embed="rId316"/>
        <a:stretch>
          <a:fillRect/>
        </a:stretch>
      </xdr:blipFill>
      <xdr:spPr>
        <a:xfrm>
          <a:off x="5852160" y="129641600"/>
          <a:ext cx="112395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580</xdr:row>
      <xdr:rowOff>0</xdr:rowOff>
    </xdr:from>
    <xdr:to>
      <xdr:col>13</xdr:col>
      <xdr:colOff>147320</xdr:colOff>
      <xdr:row>583</xdr:row>
      <xdr:rowOff>205740</xdr:rowOff>
    </xdr:to>
    <xdr:pic>
      <xdr:nvPicPr>
        <xdr:cNvPr id="433" name="图片 432"/>
        <xdr:cNvPicPr>
          <a:picLocks noChangeAspect="1"/>
        </xdr:cNvPicPr>
      </xdr:nvPicPr>
      <xdr:blipFill>
        <a:blip r:embed="rId317"/>
        <a:stretch>
          <a:fillRect/>
        </a:stretch>
      </xdr:blipFill>
      <xdr:spPr>
        <a:xfrm>
          <a:off x="7152640" y="12964160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580</xdr:row>
      <xdr:rowOff>0</xdr:rowOff>
    </xdr:from>
    <xdr:to>
      <xdr:col>6</xdr:col>
      <xdr:colOff>454660</xdr:colOff>
      <xdr:row>584</xdr:row>
      <xdr:rowOff>86995</xdr:rowOff>
    </xdr:to>
    <xdr:pic>
      <xdr:nvPicPr>
        <xdr:cNvPr id="434" name="图片 433"/>
        <xdr:cNvPicPr>
          <a:picLocks noChangeAspect="1"/>
        </xdr:cNvPicPr>
      </xdr:nvPicPr>
      <xdr:blipFill>
        <a:blip r:embed="rId318"/>
        <a:stretch>
          <a:fillRect/>
        </a:stretch>
      </xdr:blipFill>
      <xdr:spPr>
        <a:xfrm>
          <a:off x="3251200" y="129641600"/>
          <a:ext cx="110490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580</xdr:row>
      <xdr:rowOff>0</xdr:rowOff>
    </xdr:from>
    <xdr:to>
      <xdr:col>2</xdr:col>
      <xdr:colOff>147320</xdr:colOff>
      <xdr:row>583</xdr:row>
      <xdr:rowOff>205740</xdr:rowOff>
    </xdr:to>
    <xdr:pic>
      <xdr:nvPicPr>
        <xdr:cNvPr id="435" name="图片 434"/>
        <xdr:cNvPicPr>
          <a:picLocks noChangeAspect="1"/>
        </xdr:cNvPicPr>
      </xdr:nvPicPr>
      <xdr:blipFill>
        <a:blip r:embed="rId317"/>
        <a:stretch>
          <a:fillRect/>
        </a:stretch>
      </xdr:blipFill>
      <xdr:spPr>
        <a:xfrm>
          <a:off x="0" y="12964160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586</xdr:row>
      <xdr:rowOff>0</xdr:rowOff>
    </xdr:from>
    <xdr:to>
      <xdr:col>10</xdr:col>
      <xdr:colOff>197485</xdr:colOff>
      <xdr:row>588</xdr:row>
      <xdr:rowOff>19685</xdr:rowOff>
    </xdr:to>
    <xdr:pic>
      <xdr:nvPicPr>
        <xdr:cNvPr id="436" name="图片 435"/>
        <xdr:cNvPicPr>
          <a:picLocks noChangeAspect="1"/>
        </xdr:cNvPicPr>
      </xdr:nvPicPr>
      <xdr:blipFill>
        <a:blip r:embed="rId319"/>
        <a:stretch>
          <a:fillRect/>
        </a:stretch>
      </xdr:blipFill>
      <xdr:spPr>
        <a:xfrm>
          <a:off x="5852160" y="130982720"/>
          <a:ext cx="847725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586</xdr:row>
      <xdr:rowOff>0</xdr:rowOff>
    </xdr:from>
    <xdr:to>
      <xdr:col>13</xdr:col>
      <xdr:colOff>223520</xdr:colOff>
      <xdr:row>590</xdr:row>
      <xdr:rowOff>1270</xdr:rowOff>
    </xdr:to>
    <xdr:pic>
      <xdr:nvPicPr>
        <xdr:cNvPr id="437" name="图片 436"/>
        <xdr:cNvPicPr>
          <a:picLocks noChangeAspect="1"/>
        </xdr:cNvPicPr>
      </xdr:nvPicPr>
      <xdr:blipFill>
        <a:blip r:embed="rId320"/>
        <a:stretch>
          <a:fillRect/>
        </a:stretch>
      </xdr:blipFill>
      <xdr:spPr>
        <a:xfrm>
          <a:off x="7152640" y="130982720"/>
          <a:ext cx="15240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586</xdr:row>
      <xdr:rowOff>0</xdr:rowOff>
    </xdr:from>
    <xdr:to>
      <xdr:col>6</xdr:col>
      <xdr:colOff>302260</xdr:colOff>
      <xdr:row>587</xdr:row>
      <xdr:rowOff>52705</xdr:rowOff>
    </xdr:to>
    <xdr:pic>
      <xdr:nvPicPr>
        <xdr:cNvPr id="438" name="图片 437"/>
        <xdr:cNvPicPr>
          <a:picLocks noChangeAspect="1"/>
        </xdr:cNvPicPr>
      </xdr:nvPicPr>
      <xdr:blipFill>
        <a:blip r:embed="rId321"/>
        <a:stretch>
          <a:fillRect/>
        </a:stretch>
      </xdr:blipFill>
      <xdr:spPr>
        <a:xfrm>
          <a:off x="3251200" y="130982720"/>
          <a:ext cx="95250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590</xdr:row>
      <xdr:rowOff>0</xdr:rowOff>
    </xdr:from>
    <xdr:to>
      <xdr:col>6</xdr:col>
      <xdr:colOff>311785</xdr:colOff>
      <xdr:row>592</xdr:row>
      <xdr:rowOff>219710</xdr:rowOff>
    </xdr:to>
    <xdr:pic>
      <xdr:nvPicPr>
        <xdr:cNvPr id="439" name="图片 438"/>
        <xdr:cNvPicPr>
          <a:picLocks noChangeAspect="1"/>
        </xdr:cNvPicPr>
      </xdr:nvPicPr>
      <xdr:blipFill>
        <a:blip r:embed="rId322"/>
        <a:stretch>
          <a:fillRect/>
        </a:stretch>
      </xdr:blipFill>
      <xdr:spPr>
        <a:xfrm>
          <a:off x="3251200" y="131876800"/>
          <a:ext cx="96202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586</xdr:row>
      <xdr:rowOff>0</xdr:rowOff>
    </xdr:from>
    <xdr:to>
      <xdr:col>2</xdr:col>
      <xdr:colOff>223520</xdr:colOff>
      <xdr:row>590</xdr:row>
      <xdr:rowOff>1270</xdr:rowOff>
    </xdr:to>
    <xdr:pic>
      <xdr:nvPicPr>
        <xdr:cNvPr id="440" name="图片 439"/>
        <xdr:cNvPicPr>
          <a:picLocks noChangeAspect="1"/>
        </xdr:cNvPicPr>
      </xdr:nvPicPr>
      <xdr:blipFill>
        <a:blip r:embed="rId320"/>
        <a:stretch>
          <a:fillRect/>
        </a:stretch>
      </xdr:blipFill>
      <xdr:spPr>
        <a:xfrm>
          <a:off x="0" y="130982720"/>
          <a:ext cx="15240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590</xdr:row>
      <xdr:rowOff>0</xdr:rowOff>
    </xdr:from>
    <xdr:to>
      <xdr:col>2</xdr:col>
      <xdr:colOff>223520</xdr:colOff>
      <xdr:row>594</xdr:row>
      <xdr:rowOff>1270</xdr:rowOff>
    </xdr:to>
    <xdr:pic>
      <xdr:nvPicPr>
        <xdr:cNvPr id="441" name="图片 440"/>
        <xdr:cNvPicPr>
          <a:picLocks noChangeAspect="1"/>
        </xdr:cNvPicPr>
      </xdr:nvPicPr>
      <xdr:blipFill>
        <a:blip r:embed="rId320"/>
        <a:stretch>
          <a:fillRect/>
        </a:stretch>
      </xdr:blipFill>
      <xdr:spPr>
        <a:xfrm>
          <a:off x="0" y="131876800"/>
          <a:ext cx="15240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594</xdr:row>
      <xdr:rowOff>0</xdr:rowOff>
    </xdr:from>
    <xdr:to>
      <xdr:col>10</xdr:col>
      <xdr:colOff>397510</xdr:colOff>
      <xdr:row>598</xdr:row>
      <xdr:rowOff>10795</xdr:rowOff>
    </xdr:to>
    <xdr:pic>
      <xdr:nvPicPr>
        <xdr:cNvPr id="442" name="图片 441"/>
        <xdr:cNvPicPr>
          <a:picLocks noChangeAspect="1"/>
        </xdr:cNvPicPr>
      </xdr:nvPicPr>
      <xdr:blipFill>
        <a:blip r:embed="rId323"/>
        <a:stretch>
          <a:fillRect/>
        </a:stretch>
      </xdr:blipFill>
      <xdr:spPr>
        <a:xfrm>
          <a:off x="5852160" y="132770880"/>
          <a:ext cx="10477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594</xdr:row>
      <xdr:rowOff>0</xdr:rowOff>
    </xdr:from>
    <xdr:to>
      <xdr:col>13</xdr:col>
      <xdr:colOff>213995</xdr:colOff>
      <xdr:row>598</xdr:row>
      <xdr:rowOff>20320</xdr:rowOff>
    </xdr:to>
    <xdr:pic>
      <xdr:nvPicPr>
        <xdr:cNvPr id="443" name="图片 442"/>
        <xdr:cNvPicPr>
          <a:picLocks noChangeAspect="1"/>
        </xdr:cNvPicPr>
      </xdr:nvPicPr>
      <xdr:blipFill>
        <a:blip r:embed="rId324"/>
        <a:stretch>
          <a:fillRect/>
        </a:stretch>
      </xdr:blipFill>
      <xdr:spPr>
        <a:xfrm>
          <a:off x="7152640" y="132770880"/>
          <a:ext cx="151447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599</xdr:row>
      <xdr:rowOff>0</xdr:rowOff>
    </xdr:from>
    <xdr:to>
      <xdr:col>10</xdr:col>
      <xdr:colOff>387985</xdr:colOff>
      <xdr:row>601</xdr:row>
      <xdr:rowOff>200660</xdr:rowOff>
    </xdr:to>
    <xdr:pic>
      <xdr:nvPicPr>
        <xdr:cNvPr id="444" name="图片 443"/>
        <xdr:cNvPicPr>
          <a:picLocks noChangeAspect="1"/>
        </xdr:cNvPicPr>
      </xdr:nvPicPr>
      <xdr:blipFill>
        <a:blip r:embed="rId325"/>
        <a:stretch>
          <a:fillRect/>
        </a:stretch>
      </xdr:blipFill>
      <xdr:spPr>
        <a:xfrm>
          <a:off x="5852160" y="133888480"/>
          <a:ext cx="103822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599</xdr:row>
      <xdr:rowOff>0</xdr:rowOff>
    </xdr:from>
    <xdr:to>
      <xdr:col>13</xdr:col>
      <xdr:colOff>147320</xdr:colOff>
      <xdr:row>603</xdr:row>
      <xdr:rowOff>48895</xdr:rowOff>
    </xdr:to>
    <xdr:pic>
      <xdr:nvPicPr>
        <xdr:cNvPr id="445" name="图片 444"/>
        <xdr:cNvPicPr>
          <a:picLocks noChangeAspect="1"/>
        </xdr:cNvPicPr>
      </xdr:nvPicPr>
      <xdr:blipFill>
        <a:blip r:embed="rId326"/>
        <a:stretch>
          <a:fillRect/>
        </a:stretch>
      </xdr:blipFill>
      <xdr:spPr>
        <a:xfrm>
          <a:off x="7152640" y="133888480"/>
          <a:ext cx="144780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599</xdr:row>
      <xdr:rowOff>0</xdr:rowOff>
    </xdr:from>
    <xdr:to>
      <xdr:col>6</xdr:col>
      <xdr:colOff>368935</xdr:colOff>
      <xdr:row>602</xdr:row>
      <xdr:rowOff>100965</xdr:rowOff>
    </xdr:to>
    <xdr:pic>
      <xdr:nvPicPr>
        <xdr:cNvPr id="446" name="图片 445"/>
        <xdr:cNvPicPr>
          <a:picLocks noChangeAspect="1"/>
        </xdr:cNvPicPr>
      </xdr:nvPicPr>
      <xdr:blipFill>
        <a:blip r:embed="rId327"/>
        <a:stretch>
          <a:fillRect/>
        </a:stretch>
      </xdr:blipFill>
      <xdr:spPr>
        <a:xfrm>
          <a:off x="3251200" y="133888480"/>
          <a:ext cx="101917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599</xdr:row>
      <xdr:rowOff>0</xdr:rowOff>
    </xdr:from>
    <xdr:to>
      <xdr:col>2</xdr:col>
      <xdr:colOff>147320</xdr:colOff>
      <xdr:row>603</xdr:row>
      <xdr:rowOff>48895</xdr:rowOff>
    </xdr:to>
    <xdr:pic>
      <xdr:nvPicPr>
        <xdr:cNvPr id="447" name="图片 446"/>
        <xdr:cNvPicPr>
          <a:picLocks noChangeAspect="1"/>
        </xdr:cNvPicPr>
      </xdr:nvPicPr>
      <xdr:blipFill>
        <a:blip r:embed="rId326"/>
        <a:stretch>
          <a:fillRect/>
        </a:stretch>
      </xdr:blipFill>
      <xdr:spPr>
        <a:xfrm>
          <a:off x="0" y="133888480"/>
          <a:ext cx="144780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603</xdr:row>
      <xdr:rowOff>0</xdr:rowOff>
    </xdr:from>
    <xdr:to>
      <xdr:col>10</xdr:col>
      <xdr:colOff>549910</xdr:colOff>
      <xdr:row>606</xdr:row>
      <xdr:rowOff>81915</xdr:rowOff>
    </xdr:to>
    <xdr:pic>
      <xdr:nvPicPr>
        <xdr:cNvPr id="448" name="图片 447"/>
        <xdr:cNvPicPr>
          <a:picLocks noChangeAspect="1"/>
        </xdr:cNvPicPr>
      </xdr:nvPicPr>
      <xdr:blipFill>
        <a:blip r:embed="rId328"/>
        <a:stretch>
          <a:fillRect/>
        </a:stretch>
      </xdr:blipFill>
      <xdr:spPr>
        <a:xfrm>
          <a:off x="5852160" y="134782560"/>
          <a:ext cx="120015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603</xdr:row>
      <xdr:rowOff>0</xdr:rowOff>
    </xdr:from>
    <xdr:to>
      <xdr:col>13</xdr:col>
      <xdr:colOff>175895</xdr:colOff>
      <xdr:row>606</xdr:row>
      <xdr:rowOff>215265</xdr:rowOff>
    </xdr:to>
    <xdr:pic>
      <xdr:nvPicPr>
        <xdr:cNvPr id="449" name="图片 448"/>
        <xdr:cNvPicPr>
          <a:picLocks noChangeAspect="1"/>
        </xdr:cNvPicPr>
      </xdr:nvPicPr>
      <xdr:blipFill>
        <a:blip r:embed="rId329"/>
        <a:stretch>
          <a:fillRect/>
        </a:stretch>
      </xdr:blipFill>
      <xdr:spPr>
        <a:xfrm>
          <a:off x="7152640" y="134782560"/>
          <a:ext cx="14763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603</xdr:row>
      <xdr:rowOff>0</xdr:rowOff>
    </xdr:from>
    <xdr:to>
      <xdr:col>6</xdr:col>
      <xdr:colOff>568960</xdr:colOff>
      <xdr:row>606</xdr:row>
      <xdr:rowOff>110490</xdr:rowOff>
    </xdr:to>
    <xdr:pic>
      <xdr:nvPicPr>
        <xdr:cNvPr id="450" name="图片 449"/>
        <xdr:cNvPicPr>
          <a:picLocks noChangeAspect="1"/>
        </xdr:cNvPicPr>
      </xdr:nvPicPr>
      <xdr:blipFill>
        <a:blip r:embed="rId330"/>
        <a:stretch>
          <a:fillRect/>
        </a:stretch>
      </xdr:blipFill>
      <xdr:spPr>
        <a:xfrm>
          <a:off x="3251200" y="134782560"/>
          <a:ext cx="121920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603</xdr:row>
      <xdr:rowOff>0</xdr:rowOff>
    </xdr:from>
    <xdr:to>
      <xdr:col>2</xdr:col>
      <xdr:colOff>175895</xdr:colOff>
      <xdr:row>606</xdr:row>
      <xdr:rowOff>215265</xdr:rowOff>
    </xdr:to>
    <xdr:pic>
      <xdr:nvPicPr>
        <xdr:cNvPr id="451" name="图片 450"/>
        <xdr:cNvPicPr>
          <a:picLocks noChangeAspect="1"/>
        </xdr:cNvPicPr>
      </xdr:nvPicPr>
      <xdr:blipFill>
        <a:blip r:embed="rId329"/>
        <a:stretch>
          <a:fillRect/>
        </a:stretch>
      </xdr:blipFill>
      <xdr:spPr>
        <a:xfrm>
          <a:off x="0" y="134782560"/>
          <a:ext cx="14763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82</xdr:row>
      <xdr:rowOff>0</xdr:rowOff>
    </xdr:from>
    <xdr:to>
      <xdr:col>13</xdr:col>
      <xdr:colOff>194945</xdr:colOff>
      <xdr:row>86</xdr:row>
      <xdr:rowOff>1270</xdr:rowOff>
    </xdr:to>
    <xdr:pic>
      <xdr:nvPicPr>
        <xdr:cNvPr id="452" name="图片 451"/>
        <xdr:cNvPicPr>
          <a:picLocks noChangeAspect="1"/>
        </xdr:cNvPicPr>
      </xdr:nvPicPr>
      <xdr:blipFill>
        <a:blip r:embed="rId331"/>
        <a:stretch>
          <a:fillRect/>
        </a:stretch>
      </xdr:blipFill>
      <xdr:spPr>
        <a:xfrm>
          <a:off x="7152640" y="18328640"/>
          <a:ext cx="149542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82</xdr:row>
      <xdr:rowOff>0</xdr:rowOff>
    </xdr:from>
    <xdr:to>
      <xdr:col>6</xdr:col>
      <xdr:colOff>511810</xdr:colOff>
      <xdr:row>85</xdr:row>
      <xdr:rowOff>177165</xdr:rowOff>
    </xdr:to>
    <xdr:pic>
      <xdr:nvPicPr>
        <xdr:cNvPr id="453" name="图片 452"/>
        <xdr:cNvPicPr>
          <a:picLocks noChangeAspect="1"/>
        </xdr:cNvPicPr>
      </xdr:nvPicPr>
      <xdr:blipFill>
        <a:blip r:embed="rId332"/>
        <a:stretch>
          <a:fillRect/>
        </a:stretch>
      </xdr:blipFill>
      <xdr:spPr>
        <a:xfrm>
          <a:off x="3251200" y="18328640"/>
          <a:ext cx="116205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2</xdr:col>
      <xdr:colOff>156845</xdr:colOff>
      <xdr:row>85</xdr:row>
      <xdr:rowOff>177165</xdr:rowOff>
    </xdr:to>
    <xdr:pic>
      <xdr:nvPicPr>
        <xdr:cNvPr id="454" name="图片 453"/>
        <xdr:cNvPicPr>
          <a:picLocks noChangeAspect="1"/>
        </xdr:cNvPicPr>
      </xdr:nvPicPr>
      <xdr:blipFill>
        <a:blip r:embed="rId333"/>
        <a:stretch>
          <a:fillRect/>
        </a:stretch>
      </xdr:blipFill>
      <xdr:spPr>
        <a:xfrm>
          <a:off x="0" y="18328640"/>
          <a:ext cx="14573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87</xdr:row>
      <xdr:rowOff>0</xdr:rowOff>
    </xdr:from>
    <xdr:to>
      <xdr:col>6</xdr:col>
      <xdr:colOff>330835</xdr:colOff>
      <xdr:row>88</xdr:row>
      <xdr:rowOff>186055</xdr:rowOff>
    </xdr:to>
    <xdr:pic>
      <xdr:nvPicPr>
        <xdr:cNvPr id="455" name="图片 454"/>
        <xdr:cNvPicPr>
          <a:picLocks noChangeAspect="1"/>
        </xdr:cNvPicPr>
      </xdr:nvPicPr>
      <xdr:blipFill>
        <a:blip r:embed="rId334"/>
        <a:stretch>
          <a:fillRect/>
        </a:stretch>
      </xdr:blipFill>
      <xdr:spPr>
        <a:xfrm>
          <a:off x="3251200" y="19446240"/>
          <a:ext cx="981075" cy="409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87</xdr:row>
      <xdr:rowOff>0</xdr:rowOff>
    </xdr:from>
    <xdr:to>
      <xdr:col>2</xdr:col>
      <xdr:colOff>185420</xdr:colOff>
      <xdr:row>91</xdr:row>
      <xdr:rowOff>58420</xdr:rowOff>
    </xdr:to>
    <xdr:pic>
      <xdr:nvPicPr>
        <xdr:cNvPr id="456" name="图片 455"/>
        <xdr:cNvPicPr>
          <a:picLocks noChangeAspect="1"/>
        </xdr:cNvPicPr>
      </xdr:nvPicPr>
      <xdr:blipFill>
        <a:blip r:embed="rId335"/>
        <a:stretch>
          <a:fillRect/>
        </a:stretch>
      </xdr:blipFill>
      <xdr:spPr>
        <a:xfrm>
          <a:off x="0" y="19446240"/>
          <a:ext cx="1485900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329</xdr:row>
      <xdr:rowOff>0</xdr:rowOff>
    </xdr:from>
    <xdr:to>
      <xdr:col>6</xdr:col>
      <xdr:colOff>378460</xdr:colOff>
      <xdr:row>333</xdr:row>
      <xdr:rowOff>10795</xdr:rowOff>
    </xdr:to>
    <xdr:pic>
      <xdr:nvPicPr>
        <xdr:cNvPr id="9" name="图片 8"/>
        <xdr:cNvPicPr>
          <a:picLocks noChangeAspect="1"/>
        </xdr:cNvPicPr>
      </xdr:nvPicPr>
      <xdr:blipFill>
        <a:blip r:embed="rId336"/>
        <a:stretch>
          <a:fillRect/>
        </a:stretch>
      </xdr:blipFill>
      <xdr:spPr>
        <a:xfrm>
          <a:off x="3251200" y="73538080"/>
          <a:ext cx="102870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54</xdr:row>
      <xdr:rowOff>0</xdr:rowOff>
    </xdr:from>
    <xdr:to>
      <xdr:col>6</xdr:col>
      <xdr:colOff>473710</xdr:colOff>
      <xdr:row>55</xdr:row>
      <xdr:rowOff>90805</xdr:rowOff>
    </xdr:to>
    <xdr:pic>
      <xdr:nvPicPr>
        <xdr:cNvPr id="10" name="图片 9"/>
        <xdr:cNvPicPr>
          <a:picLocks noChangeAspect="1"/>
        </xdr:cNvPicPr>
      </xdr:nvPicPr>
      <xdr:blipFill>
        <a:blip r:embed="rId337"/>
        <a:stretch>
          <a:fillRect/>
        </a:stretch>
      </xdr:blipFill>
      <xdr:spPr>
        <a:xfrm>
          <a:off x="3251200" y="12070080"/>
          <a:ext cx="1123950" cy="31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336</xdr:row>
      <xdr:rowOff>0</xdr:rowOff>
    </xdr:from>
    <xdr:to>
      <xdr:col>10</xdr:col>
      <xdr:colOff>321310</xdr:colOff>
      <xdr:row>338</xdr:row>
      <xdr:rowOff>38735</xdr:rowOff>
    </xdr:to>
    <xdr:pic>
      <xdr:nvPicPr>
        <xdr:cNvPr id="19" name="图片 18"/>
        <xdr:cNvPicPr>
          <a:picLocks noChangeAspect="1"/>
        </xdr:cNvPicPr>
      </xdr:nvPicPr>
      <xdr:blipFill>
        <a:blip r:embed="rId338"/>
        <a:stretch>
          <a:fillRect/>
        </a:stretch>
      </xdr:blipFill>
      <xdr:spPr>
        <a:xfrm>
          <a:off x="5852160" y="75102720"/>
          <a:ext cx="971550" cy="485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3</xdr:row>
      <xdr:rowOff>0</xdr:rowOff>
    </xdr:from>
    <xdr:to>
      <xdr:col>4</xdr:col>
      <xdr:colOff>421005</xdr:colOff>
      <xdr:row>15</xdr:row>
      <xdr:rowOff>194310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50240" y="670560"/>
          <a:ext cx="2371725" cy="2876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3</xdr:row>
      <xdr:rowOff>0</xdr:rowOff>
    </xdr:from>
    <xdr:to>
      <xdr:col>9</xdr:col>
      <xdr:colOff>297180</xdr:colOff>
      <xdr:row>15</xdr:row>
      <xdr:rowOff>175260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901440" y="670560"/>
          <a:ext cx="2247900" cy="2857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57150</xdr:colOff>
      <xdr:row>3</xdr:row>
      <xdr:rowOff>74930</xdr:rowOff>
    </xdr:from>
    <xdr:to>
      <xdr:col>14</xdr:col>
      <xdr:colOff>154305</xdr:colOff>
      <xdr:row>7</xdr:row>
      <xdr:rowOff>66675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209790" y="745490"/>
          <a:ext cx="20478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3</xdr:row>
      <xdr:rowOff>0</xdr:rowOff>
    </xdr:from>
    <xdr:to>
      <xdr:col>19</xdr:col>
      <xdr:colOff>268605</xdr:colOff>
      <xdr:row>13</xdr:row>
      <xdr:rowOff>98425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403840" y="670560"/>
          <a:ext cx="2219325" cy="2333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17</xdr:row>
      <xdr:rowOff>0</xdr:rowOff>
    </xdr:from>
    <xdr:to>
      <xdr:col>18</xdr:col>
      <xdr:colOff>604520</xdr:colOff>
      <xdr:row>28</xdr:row>
      <xdr:rowOff>160655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403840" y="3799840"/>
          <a:ext cx="1905000" cy="2619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17</xdr:row>
      <xdr:rowOff>0</xdr:rowOff>
    </xdr:from>
    <xdr:to>
      <xdr:col>14</xdr:col>
      <xdr:colOff>59055</xdr:colOff>
      <xdr:row>29</xdr:row>
      <xdr:rowOff>108585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152640" y="3799840"/>
          <a:ext cx="2009775" cy="2790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17</xdr:row>
      <xdr:rowOff>0</xdr:rowOff>
    </xdr:from>
    <xdr:to>
      <xdr:col>8</xdr:col>
      <xdr:colOff>156845</xdr:colOff>
      <xdr:row>25</xdr:row>
      <xdr:rowOff>69215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901440" y="3799840"/>
          <a:ext cx="1457325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31</xdr:row>
      <xdr:rowOff>0</xdr:rowOff>
    </xdr:from>
    <xdr:to>
      <xdr:col>3</xdr:col>
      <xdr:colOff>471170</xdr:colOff>
      <xdr:row>35</xdr:row>
      <xdr:rowOff>153670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50240" y="6929120"/>
          <a:ext cx="177165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31</xdr:row>
      <xdr:rowOff>0</xdr:rowOff>
    </xdr:from>
    <xdr:to>
      <xdr:col>9</xdr:col>
      <xdr:colOff>297180</xdr:colOff>
      <xdr:row>53</xdr:row>
      <xdr:rowOff>35560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901440" y="6929120"/>
          <a:ext cx="2247900" cy="495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31</xdr:row>
      <xdr:rowOff>0</xdr:rowOff>
    </xdr:from>
    <xdr:to>
      <xdr:col>14</xdr:col>
      <xdr:colOff>401955</xdr:colOff>
      <xdr:row>39</xdr:row>
      <xdr:rowOff>154940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152640" y="6929120"/>
          <a:ext cx="2352675" cy="194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31</xdr:row>
      <xdr:rowOff>0</xdr:rowOff>
    </xdr:from>
    <xdr:to>
      <xdr:col>17</xdr:col>
      <xdr:colOff>645160</xdr:colOff>
      <xdr:row>33</xdr:row>
      <xdr:rowOff>48260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403840" y="6929120"/>
          <a:ext cx="1295400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55</xdr:row>
      <xdr:rowOff>0</xdr:rowOff>
    </xdr:from>
    <xdr:to>
      <xdr:col>17</xdr:col>
      <xdr:colOff>454660</xdr:colOff>
      <xdr:row>58</xdr:row>
      <xdr:rowOff>148590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0403840" y="12293600"/>
          <a:ext cx="11049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55</xdr:row>
      <xdr:rowOff>0</xdr:rowOff>
    </xdr:from>
    <xdr:to>
      <xdr:col>13</xdr:col>
      <xdr:colOff>71120</xdr:colOff>
      <xdr:row>58</xdr:row>
      <xdr:rowOff>167640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152640" y="12293600"/>
          <a:ext cx="13716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61</xdr:row>
      <xdr:rowOff>0</xdr:rowOff>
    </xdr:from>
    <xdr:to>
      <xdr:col>2</xdr:col>
      <xdr:colOff>597535</xdr:colOff>
      <xdr:row>64</xdr:row>
      <xdr:rowOff>167640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50240" y="13634720"/>
          <a:ext cx="12477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61</xdr:row>
      <xdr:rowOff>0</xdr:rowOff>
    </xdr:from>
    <xdr:to>
      <xdr:col>8</xdr:col>
      <xdr:colOff>223520</xdr:colOff>
      <xdr:row>66</xdr:row>
      <xdr:rowOff>15875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901440" y="13634720"/>
          <a:ext cx="1524000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61</xdr:row>
      <xdr:rowOff>0</xdr:rowOff>
    </xdr:from>
    <xdr:to>
      <xdr:col>14</xdr:col>
      <xdr:colOff>306705</xdr:colOff>
      <xdr:row>66</xdr:row>
      <xdr:rowOff>63500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152640" y="13634720"/>
          <a:ext cx="2257425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61</xdr:row>
      <xdr:rowOff>0</xdr:rowOff>
    </xdr:from>
    <xdr:to>
      <xdr:col>18</xdr:col>
      <xdr:colOff>537845</xdr:colOff>
      <xdr:row>73</xdr:row>
      <xdr:rowOff>32385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0403840" y="13634720"/>
          <a:ext cx="1838325" cy="2714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75</xdr:row>
      <xdr:rowOff>0</xdr:rowOff>
    </xdr:from>
    <xdr:to>
      <xdr:col>19</xdr:col>
      <xdr:colOff>135255</xdr:colOff>
      <xdr:row>87</xdr:row>
      <xdr:rowOff>32385</xdr:rowOff>
    </xdr:to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0403840" y="16764000"/>
          <a:ext cx="2085975" cy="2714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75</xdr:row>
      <xdr:rowOff>0</xdr:rowOff>
    </xdr:from>
    <xdr:to>
      <xdr:col>14</xdr:col>
      <xdr:colOff>87630</xdr:colOff>
      <xdr:row>89</xdr:row>
      <xdr:rowOff>99695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152640" y="16764000"/>
          <a:ext cx="2038350" cy="3228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92</xdr:row>
      <xdr:rowOff>0</xdr:rowOff>
    </xdr:from>
    <xdr:to>
      <xdr:col>2</xdr:col>
      <xdr:colOff>607060</xdr:colOff>
      <xdr:row>95</xdr:row>
      <xdr:rowOff>167640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50240" y="20563840"/>
          <a:ext cx="12573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92</xdr:row>
      <xdr:rowOff>0</xdr:rowOff>
    </xdr:from>
    <xdr:to>
      <xdr:col>9</xdr:col>
      <xdr:colOff>30480</xdr:colOff>
      <xdr:row>106</xdr:row>
      <xdr:rowOff>128270</xdr:rowOff>
    </xdr:to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901440" y="20563840"/>
          <a:ext cx="1981200" cy="3257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92</xdr:row>
      <xdr:rowOff>0</xdr:rowOff>
    </xdr:from>
    <xdr:to>
      <xdr:col>13</xdr:col>
      <xdr:colOff>309245</xdr:colOff>
      <xdr:row>100</xdr:row>
      <xdr:rowOff>164465</xdr:rowOff>
    </xdr:to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7152640" y="20563840"/>
          <a:ext cx="1609725" cy="1952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92</xdr:row>
      <xdr:rowOff>0</xdr:rowOff>
    </xdr:from>
    <xdr:to>
      <xdr:col>19</xdr:col>
      <xdr:colOff>116205</xdr:colOff>
      <xdr:row>101</xdr:row>
      <xdr:rowOff>140970</xdr:rowOff>
    </xdr:to>
    <xdr:pic>
      <xdr:nvPicPr>
        <xdr:cNvPr id="24" name="图片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0403840" y="20563840"/>
          <a:ext cx="2066925" cy="2152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109</xdr:row>
      <xdr:rowOff>0</xdr:rowOff>
    </xdr:from>
    <xdr:to>
      <xdr:col>4</xdr:col>
      <xdr:colOff>97155</xdr:colOff>
      <xdr:row>129</xdr:row>
      <xdr:rowOff>130175</xdr:rowOff>
    </xdr:to>
    <xdr:pic>
      <xdr:nvPicPr>
        <xdr:cNvPr id="25" name="图片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50240" y="24363680"/>
          <a:ext cx="2047875" cy="460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109</xdr:row>
      <xdr:rowOff>0</xdr:rowOff>
    </xdr:from>
    <xdr:to>
      <xdr:col>8</xdr:col>
      <xdr:colOff>585470</xdr:colOff>
      <xdr:row>133</xdr:row>
      <xdr:rowOff>36195</xdr:rowOff>
    </xdr:to>
    <xdr:pic>
      <xdr:nvPicPr>
        <xdr:cNvPr id="26" name="图片 2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901440" y="24363680"/>
          <a:ext cx="1885950" cy="5400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109</xdr:row>
      <xdr:rowOff>0</xdr:rowOff>
    </xdr:from>
    <xdr:to>
      <xdr:col>13</xdr:col>
      <xdr:colOff>433070</xdr:colOff>
      <xdr:row>128</xdr:row>
      <xdr:rowOff>115570</xdr:rowOff>
    </xdr:to>
    <xdr:pic>
      <xdr:nvPicPr>
        <xdr:cNvPr id="27" name="图片 2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7152640" y="24363680"/>
          <a:ext cx="1733550" cy="436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135</xdr:row>
      <xdr:rowOff>0</xdr:rowOff>
    </xdr:from>
    <xdr:to>
      <xdr:col>3</xdr:col>
      <xdr:colOff>471170</xdr:colOff>
      <xdr:row>143</xdr:row>
      <xdr:rowOff>69215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50240" y="30175200"/>
          <a:ext cx="1771650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135</xdr:row>
      <xdr:rowOff>0</xdr:rowOff>
    </xdr:from>
    <xdr:to>
      <xdr:col>9</xdr:col>
      <xdr:colOff>116205</xdr:colOff>
      <xdr:row>144</xdr:row>
      <xdr:rowOff>93345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901440" y="30175200"/>
          <a:ext cx="2066925" cy="210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135</xdr:row>
      <xdr:rowOff>0</xdr:rowOff>
    </xdr:from>
    <xdr:to>
      <xdr:col>14</xdr:col>
      <xdr:colOff>259080</xdr:colOff>
      <xdr:row>142</xdr:row>
      <xdr:rowOff>102235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7152640" y="30175200"/>
          <a:ext cx="2209800" cy="1666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135</xdr:row>
      <xdr:rowOff>0</xdr:rowOff>
    </xdr:from>
    <xdr:to>
      <xdr:col>19</xdr:col>
      <xdr:colOff>316230</xdr:colOff>
      <xdr:row>150</xdr:row>
      <xdr:rowOff>19050</xdr:rowOff>
    </xdr:to>
    <xdr:pic>
      <xdr:nvPicPr>
        <xdr:cNvPr id="31" name="图片 3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0403840" y="30175200"/>
          <a:ext cx="2266950" cy="337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152</xdr:row>
      <xdr:rowOff>0</xdr:rowOff>
    </xdr:from>
    <xdr:to>
      <xdr:col>19</xdr:col>
      <xdr:colOff>316230</xdr:colOff>
      <xdr:row>160</xdr:row>
      <xdr:rowOff>50165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0403840" y="33975040"/>
          <a:ext cx="2266950" cy="1838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152</xdr:row>
      <xdr:rowOff>0</xdr:rowOff>
    </xdr:from>
    <xdr:to>
      <xdr:col>14</xdr:col>
      <xdr:colOff>306705</xdr:colOff>
      <xdr:row>164</xdr:row>
      <xdr:rowOff>70485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7152640" y="33975040"/>
          <a:ext cx="2257425" cy="2752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167</xdr:row>
      <xdr:rowOff>0</xdr:rowOff>
    </xdr:from>
    <xdr:to>
      <xdr:col>4</xdr:col>
      <xdr:colOff>582930</xdr:colOff>
      <xdr:row>180</xdr:row>
      <xdr:rowOff>161290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50240" y="37327840"/>
          <a:ext cx="2533650" cy="3067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167</xdr:row>
      <xdr:rowOff>0</xdr:rowOff>
    </xdr:from>
    <xdr:to>
      <xdr:col>9</xdr:col>
      <xdr:colOff>249555</xdr:colOff>
      <xdr:row>186</xdr:row>
      <xdr:rowOff>106045</xdr:rowOff>
    </xdr:to>
    <xdr:pic>
      <xdr:nvPicPr>
        <xdr:cNvPr id="35" name="图片 3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901440" y="37327840"/>
          <a:ext cx="2200275" cy="435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189</xdr:row>
      <xdr:rowOff>0</xdr:rowOff>
    </xdr:from>
    <xdr:to>
      <xdr:col>3</xdr:col>
      <xdr:colOff>233045</xdr:colOff>
      <xdr:row>193</xdr:row>
      <xdr:rowOff>163195</xdr:rowOff>
    </xdr:to>
    <xdr:pic>
      <xdr:nvPicPr>
        <xdr:cNvPr id="37" name="图片 36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50240" y="42245280"/>
          <a:ext cx="153352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189</xdr:row>
      <xdr:rowOff>0</xdr:rowOff>
    </xdr:from>
    <xdr:to>
      <xdr:col>10</xdr:col>
      <xdr:colOff>142240</xdr:colOff>
      <xdr:row>203</xdr:row>
      <xdr:rowOff>194945</xdr:rowOff>
    </xdr:to>
    <xdr:pic>
      <xdr:nvPicPr>
        <xdr:cNvPr id="38" name="图片 3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901440" y="42245280"/>
          <a:ext cx="2743200" cy="3324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189</xdr:row>
      <xdr:rowOff>0</xdr:rowOff>
    </xdr:from>
    <xdr:to>
      <xdr:col>14</xdr:col>
      <xdr:colOff>487680</xdr:colOff>
      <xdr:row>203</xdr:row>
      <xdr:rowOff>213995</xdr:rowOff>
    </xdr:to>
    <xdr:pic>
      <xdr:nvPicPr>
        <xdr:cNvPr id="39" name="图片 3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152640" y="42245280"/>
          <a:ext cx="2438400" cy="3343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189</xdr:row>
      <xdr:rowOff>0</xdr:rowOff>
    </xdr:from>
    <xdr:to>
      <xdr:col>19</xdr:col>
      <xdr:colOff>268605</xdr:colOff>
      <xdr:row>200</xdr:row>
      <xdr:rowOff>160655</xdr:rowOff>
    </xdr:to>
    <xdr:pic>
      <xdr:nvPicPr>
        <xdr:cNvPr id="40" name="图片 3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0403840" y="42245280"/>
          <a:ext cx="2219325" cy="2619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206</xdr:row>
      <xdr:rowOff>0</xdr:rowOff>
    </xdr:from>
    <xdr:to>
      <xdr:col>19</xdr:col>
      <xdr:colOff>487680</xdr:colOff>
      <xdr:row>221</xdr:row>
      <xdr:rowOff>0</xdr:rowOff>
    </xdr:to>
    <xdr:pic>
      <xdr:nvPicPr>
        <xdr:cNvPr id="41" name="图片 4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0403840" y="46045120"/>
          <a:ext cx="2438400" cy="3352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206</xdr:row>
      <xdr:rowOff>0</xdr:rowOff>
    </xdr:from>
    <xdr:to>
      <xdr:col>14</xdr:col>
      <xdr:colOff>306705</xdr:colOff>
      <xdr:row>210</xdr:row>
      <xdr:rowOff>77470</xdr:rowOff>
    </xdr:to>
    <xdr:pic>
      <xdr:nvPicPr>
        <xdr:cNvPr id="42" name="图片 4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152640" y="46045120"/>
          <a:ext cx="22574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206</xdr:row>
      <xdr:rowOff>0</xdr:rowOff>
    </xdr:from>
    <xdr:to>
      <xdr:col>8</xdr:col>
      <xdr:colOff>480695</xdr:colOff>
      <xdr:row>211</xdr:row>
      <xdr:rowOff>101600</xdr:rowOff>
    </xdr:to>
    <xdr:pic>
      <xdr:nvPicPr>
        <xdr:cNvPr id="43" name="图片 42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901440" y="46045120"/>
          <a:ext cx="1781175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223</xdr:row>
      <xdr:rowOff>0</xdr:rowOff>
    </xdr:from>
    <xdr:to>
      <xdr:col>3</xdr:col>
      <xdr:colOff>633095</xdr:colOff>
      <xdr:row>230</xdr:row>
      <xdr:rowOff>207010</xdr:rowOff>
    </xdr:to>
    <xdr:pic>
      <xdr:nvPicPr>
        <xdr:cNvPr id="44" name="图片 4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50240" y="49844960"/>
          <a:ext cx="1933575" cy="1771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223</xdr:row>
      <xdr:rowOff>0</xdr:rowOff>
    </xdr:from>
    <xdr:to>
      <xdr:col>9</xdr:col>
      <xdr:colOff>240030</xdr:colOff>
      <xdr:row>231</xdr:row>
      <xdr:rowOff>40640</xdr:rowOff>
    </xdr:to>
    <xdr:pic>
      <xdr:nvPicPr>
        <xdr:cNvPr id="45" name="图片 44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901440" y="49844960"/>
          <a:ext cx="2190750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223</xdr:row>
      <xdr:rowOff>0</xdr:rowOff>
    </xdr:from>
    <xdr:to>
      <xdr:col>13</xdr:col>
      <xdr:colOff>137795</xdr:colOff>
      <xdr:row>232</xdr:row>
      <xdr:rowOff>83820</xdr:rowOff>
    </xdr:to>
    <xdr:pic>
      <xdr:nvPicPr>
        <xdr:cNvPr id="46" name="图片 45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7152640" y="49844960"/>
          <a:ext cx="1438275" cy="2095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4</xdr:col>
      <xdr:colOff>497205</xdr:colOff>
      <xdr:row>247</xdr:row>
      <xdr:rowOff>208280</xdr:rowOff>
    </xdr:to>
    <xdr:pic>
      <xdr:nvPicPr>
        <xdr:cNvPr id="47" name="图片 46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650240" y="52750720"/>
          <a:ext cx="2447925" cy="2667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236</xdr:row>
      <xdr:rowOff>0</xdr:rowOff>
    </xdr:from>
    <xdr:to>
      <xdr:col>10</xdr:col>
      <xdr:colOff>113665</xdr:colOff>
      <xdr:row>249</xdr:row>
      <xdr:rowOff>180340</xdr:rowOff>
    </xdr:to>
    <xdr:pic>
      <xdr:nvPicPr>
        <xdr:cNvPr id="48" name="图片 47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901440" y="52750720"/>
          <a:ext cx="2714625" cy="3086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236</xdr:row>
      <xdr:rowOff>0</xdr:rowOff>
    </xdr:from>
    <xdr:to>
      <xdr:col>14</xdr:col>
      <xdr:colOff>259080</xdr:colOff>
      <xdr:row>248</xdr:row>
      <xdr:rowOff>118110</xdr:rowOff>
    </xdr:to>
    <xdr:pic>
      <xdr:nvPicPr>
        <xdr:cNvPr id="49" name="图片 48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7152640" y="52750720"/>
          <a:ext cx="2209800" cy="2800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236</xdr:row>
      <xdr:rowOff>0</xdr:rowOff>
    </xdr:from>
    <xdr:to>
      <xdr:col>20</xdr:col>
      <xdr:colOff>27940</xdr:colOff>
      <xdr:row>258</xdr:row>
      <xdr:rowOff>140335</xdr:rowOff>
    </xdr:to>
    <xdr:pic>
      <xdr:nvPicPr>
        <xdr:cNvPr id="50" name="图片 4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0403840" y="52750720"/>
          <a:ext cx="2628900" cy="5057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167</xdr:row>
      <xdr:rowOff>0</xdr:rowOff>
    </xdr:from>
    <xdr:to>
      <xdr:col>14</xdr:col>
      <xdr:colOff>220980</xdr:colOff>
      <xdr:row>173</xdr:row>
      <xdr:rowOff>220980</xdr:rowOff>
    </xdr:to>
    <xdr:pic>
      <xdr:nvPicPr>
        <xdr:cNvPr id="51" name="图片 5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7152640" y="37327840"/>
          <a:ext cx="2171700" cy="1562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0</xdr:colOff>
      <xdr:row>1</xdr:row>
      <xdr:rowOff>0</xdr:rowOff>
    </xdr:from>
    <xdr:to>
      <xdr:col>13</xdr:col>
      <xdr:colOff>476885</xdr:colOff>
      <xdr:row>40</xdr:row>
      <xdr:rowOff>150495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00480" y="223520"/>
          <a:ext cx="7629525" cy="8867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28575">
          <a:solidFill>
            <a:srgbClr val="FF0000"/>
          </a:solidFill>
          <a:tailEnd type="arrow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M418"/>
  <sheetViews>
    <sheetView zoomScale="110" zoomScaleNormal="110" topLeftCell="J421" workbookViewId="0">
      <selection activeCell="Q1" sqref="Q1"/>
    </sheetView>
  </sheetViews>
  <sheetFormatPr defaultColWidth="9.14285714285714" defaultRowHeight="17.6"/>
  <sheetData>
    <row r="1" spans="2:29">
      <c r="B1" t="s">
        <v>0</v>
      </c>
      <c r="AC1" t="s">
        <v>1</v>
      </c>
    </row>
    <row r="3" spans="31:39">
      <c r="AE3" t="s">
        <v>2</v>
      </c>
      <c r="AI3" t="s">
        <v>3</v>
      </c>
      <c r="AM3" t="s">
        <v>4</v>
      </c>
    </row>
    <row r="4" spans="31:39">
      <c r="AE4" t="s">
        <v>5</v>
      </c>
      <c r="AI4" t="s">
        <v>6</v>
      </c>
      <c r="AM4" t="s">
        <v>7</v>
      </c>
    </row>
    <row r="5" spans="31:39">
      <c r="AE5" t="s">
        <v>8</v>
      </c>
      <c r="AI5" t="s">
        <v>9</v>
      </c>
      <c r="AM5" t="s">
        <v>10</v>
      </c>
    </row>
    <row r="6" spans="3:8">
      <c r="C6" t="s">
        <v>11</v>
      </c>
      <c r="D6" t="s">
        <v>12</v>
      </c>
      <c r="G6" t="s">
        <v>13</v>
      </c>
      <c r="H6" t="s">
        <v>14</v>
      </c>
    </row>
    <row r="7" spans="3:8">
      <c r="C7" t="s">
        <v>15</v>
      </c>
      <c r="D7" t="s">
        <v>16</v>
      </c>
      <c r="G7" t="s">
        <v>17</v>
      </c>
      <c r="H7" t="s">
        <v>18</v>
      </c>
    </row>
    <row r="8" spans="4:26">
      <c r="D8" t="s">
        <v>19</v>
      </c>
      <c r="X8" t="s">
        <v>20</v>
      </c>
      <c r="Z8" t="s">
        <v>21</v>
      </c>
    </row>
    <row r="15" spans="23:23">
      <c r="W15" t="s">
        <v>22</v>
      </c>
    </row>
    <row r="18" spans="1:1">
      <c r="A18">
        <v>4</v>
      </c>
    </row>
    <row r="63" spans="5:5">
      <c r="E63" t="s">
        <v>23</v>
      </c>
    </row>
    <row r="75" spans="1:1">
      <c r="A75">
        <v>5</v>
      </c>
    </row>
    <row r="121" spans="1:1">
      <c r="A121">
        <v>6</v>
      </c>
    </row>
    <row r="159" spans="1:1">
      <c r="A159">
        <v>7</v>
      </c>
    </row>
    <row r="203" spans="1:1">
      <c r="A203">
        <v>8</v>
      </c>
    </row>
    <row r="241" spans="1:1">
      <c r="A241">
        <v>9</v>
      </c>
    </row>
    <row r="280" spans="1:1">
      <c r="A280">
        <v>10</v>
      </c>
    </row>
    <row r="315" spans="1:1">
      <c r="A315">
        <v>11</v>
      </c>
    </row>
    <row r="365" spans="1:1">
      <c r="A365">
        <v>12</v>
      </c>
    </row>
    <row r="418" spans="1:1">
      <c r="A418">
        <v>13</v>
      </c>
    </row>
  </sheetData>
  <pageMargins left="0.75" right="0.75" top="1" bottom="1" header="0.511805555555556" footer="0.511805555555556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C51"/>
  <sheetViews>
    <sheetView topLeftCell="A42" workbookViewId="0">
      <selection activeCell="B52" sqref="B52"/>
    </sheetView>
  </sheetViews>
  <sheetFormatPr defaultColWidth="9.14285714285714" defaultRowHeight="17.6" outlineLevelCol="2"/>
  <cols>
    <col min="2" max="2" width="10.0714285714286"/>
  </cols>
  <sheetData>
    <row r="1" spans="1:3">
      <c r="A1">
        <v>4.1</v>
      </c>
      <c r="B1" t="str">
        <f>REPT("0",4-LEN(A1))&amp;A1</f>
        <v>04.1</v>
      </c>
      <c r="C1" t="s">
        <v>56</v>
      </c>
    </row>
    <row r="2" spans="1:3">
      <c r="A2">
        <v>4.2</v>
      </c>
      <c r="B2" t="str">
        <f t="shared" ref="B2:B49" si="0">REPT("0",4-LEN(A2))&amp;A2</f>
        <v>04.2</v>
      </c>
      <c r="C2" s="2" t="s">
        <v>268</v>
      </c>
    </row>
    <row r="3" spans="1:3">
      <c r="A3">
        <v>4.3</v>
      </c>
      <c r="B3" t="str">
        <f t="shared" si="0"/>
        <v>04.3</v>
      </c>
      <c r="C3" s="2" t="s">
        <v>30</v>
      </c>
    </row>
    <row r="4" spans="1:3">
      <c r="A4">
        <v>4.4</v>
      </c>
      <c r="B4" t="str">
        <f t="shared" si="0"/>
        <v>04.4</v>
      </c>
      <c r="C4" s="2" t="s">
        <v>33</v>
      </c>
    </row>
    <row r="5" spans="1:3">
      <c r="A5">
        <v>4.5</v>
      </c>
      <c r="B5" t="str">
        <f t="shared" si="0"/>
        <v>04.5</v>
      </c>
      <c r="C5" s="2" t="s">
        <v>2</v>
      </c>
    </row>
    <row r="6" spans="1:3">
      <c r="A6">
        <v>4.6</v>
      </c>
      <c r="B6" t="str">
        <f t="shared" si="0"/>
        <v>04.6</v>
      </c>
      <c r="C6" s="2" t="s">
        <v>3</v>
      </c>
    </row>
    <row r="7" spans="1:3">
      <c r="A7">
        <v>4.7</v>
      </c>
      <c r="B7" t="str">
        <f t="shared" si="0"/>
        <v>04.7</v>
      </c>
      <c r="C7" s="2" t="s">
        <v>4</v>
      </c>
    </row>
    <row r="8" spans="1:3">
      <c r="A8">
        <v>5.1</v>
      </c>
      <c r="B8" t="str">
        <f t="shared" si="0"/>
        <v>05.1</v>
      </c>
      <c r="C8" s="2" t="s">
        <v>270</v>
      </c>
    </row>
    <row r="9" spans="1:3">
      <c r="A9">
        <v>5.2</v>
      </c>
      <c r="B9" t="str">
        <f t="shared" si="0"/>
        <v>05.2</v>
      </c>
      <c r="C9" s="2" t="s">
        <v>271</v>
      </c>
    </row>
    <row r="10" spans="1:3">
      <c r="A10">
        <v>5.3</v>
      </c>
      <c r="B10" t="str">
        <f t="shared" si="0"/>
        <v>05.3</v>
      </c>
      <c r="C10" s="2" t="s">
        <v>272</v>
      </c>
    </row>
    <row r="11" spans="1:3">
      <c r="A11">
        <v>5.4</v>
      </c>
      <c r="B11" t="str">
        <f t="shared" si="0"/>
        <v>05.4</v>
      </c>
      <c r="C11" s="2" t="s">
        <v>273</v>
      </c>
    </row>
    <row r="12" spans="1:3">
      <c r="A12">
        <v>5.5</v>
      </c>
      <c r="B12" t="str">
        <f t="shared" si="0"/>
        <v>05.5</v>
      </c>
      <c r="C12" s="2" t="s">
        <v>36</v>
      </c>
    </row>
    <row r="13" spans="1:3">
      <c r="A13">
        <v>5.6</v>
      </c>
      <c r="B13" t="str">
        <f t="shared" si="0"/>
        <v>05.6</v>
      </c>
      <c r="C13" s="2" t="s">
        <v>274</v>
      </c>
    </row>
    <row r="14" spans="1:3">
      <c r="A14">
        <v>6.1</v>
      </c>
      <c r="B14" t="str">
        <f t="shared" si="0"/>
        <v>06.1</v>
      </c>
      <c r="C14" s="2" t="s">
        <v>275</v>
      </c>
    </row>
    <row r="15" spans="1:3">
      <c r="A15">
        <v>6.2</v>
      </c>
      <c r="B15" t="str">
        <f t="shared" si="0"/>
        <v>06.2</v>
      </c>
      <c r="C15" s="2" t="s">
        <v>276</v>
      </c>
    </row>
    <row r="16" spans="1:3">
      <c r="A16">
        <v>6.3</v>
      </c>
      <c r="B16" t="str">
        <f t="shared" si="0"/>
        <v>06.3</v>
      </c>
      <c r="C16" s="2" t="s">
        <v>277</v>
      </c>
    </row>
    <row r="17" spans="1:3">
      <c r="A17">
        <v>6.4</v>
      </c>
      <c r="B17" t="str">
        <f t="shared" si="0"/>
        <v>06.4</v>
      </c>
      <c r="C17" s="2" t="s">
        <v>278</v>
      </c>
    </row>
    <row r="18" spans="1:3">
      <c r="A18">
        <v>6.5</v>
      </c>
      <c r="B18" t="str">
        <f t="shared" si="0"/>
        <v>06.5</v>
      </c>
      <c r="C18" s="2" t="s">
        <v>280</v>
      </c>
    </row>
    <row r="19" spans="1:3">
      <c r="A19">
        <v>6.6</v>
      </c>
      <c r="B19" t="str">
        <f t="shared" si="0"/>
        <v>06.6</v>
      </c>
      <c r="C19" s="2" t="s">
        <v>279</v>
      </c>
    </row>
    <row r="20" spans="1:3">
      <c r="A20">
        <v>7.1</v>
      </c>
      <c r="B20" t="str">
        <f t="shared" si="0"/>
        <v>07.1</v>
      </c>
      <c r="C20" s="2" t="s">
        <v>281</v>
      </c>
    </row>
    <row r="21" spans="1:3">
      <c r="A21">
        <v>7.2</v>
      </c>
      <c r="B21" t="str">
        <f t="shared" si="0"/>
        <v>07.2</v>
      </c>
      <c r="C21" s="2" t="s">
        <v>282</v>
      </c>
    </row>
    <row r="22" spans="1:3">
      <c r="A22">
        <v>7.3</v>
      </c>
      <c r="B22" t="str">
        <f t="shared" si="0"/>
        <v>07.3</v>
      </c>
      <c r="C22" s="2" t="s">
        <v>60</v>
      </c>
    </row>
    <row r="23" spans="1:3">
      <c r="A23">
        <v>7.4</v>
      </c>
      <c r="B23" t="str">
        <f t="shared" si="0"/>
        <v>07.4</v>
      </c>
      <c r="C23" s="2" t="s">
        <v>62</v>
      </c>
    </row>
    <row r="24" spans="1:3">
      <c r="A24">
        <v>8.1</v>
      </c>
      <c r="B24" t="str">
        <f t="shared" si="0"/>
        <v>08.1</v>
      </c>
      <c r="C24" s="2" t="s">
        <v>283</v>
      </c>
    </row>
    <row r="25" spans="1:3">
      <c r="A25">
        <v>8.2</v>
      </c>
      <c r="B25" t="str">
        <f t="shared" si="0"/>
        <v>08.2</v>
      </c>
      <c r="C25" s="2" t="s">
        <v>284</v>
      </c>
    </row>
    <row r="26" spans="1:3">
      <c r="A26">
        <v>8.3</v>
      </c>
      <c r="B26" t="str">
        <f t="shared" si="0"/>
        <v>08.3</v>
      </c>
      <c r="C26" s="2" t="s">
        <v>32</v>
      </c>
    </row>
    <row r="27" spans="1:3">
      <c r="A27">
        <v>9.1</v>
      </c>
      <c r="B27" t="str">
        <f t="shared" si="0"/>
        <v>09.1</v>
      </c>
      <c r="C27" s="2" t="s">
        <v>285</v>
      </c>
    </row>
    <row r="28" spans="1:3">
      <c r="A28">
        <v>9.2</v>
      </c>
      <c r="B28" t="str">
        <f t="shared" si="0"/>
        <v>09.2</v>
      </c>
      <c r="C28" s="2" t="s">
        <v>286</v>
      </c>
    </row>
    <row r="29" spans="1:3">
      <c r="A29">
        <v>9.3</v>
      </c>
      <c r="B29" t="str">
        <f t="shared" si="0"/>
        <v>09.3</v>
      </c>
      <c r="C29" s="2" t="s">
        <v>287</v>
      </c>
    </row>
    <row r="30" spans="1:3">
      <c r="A30">
        <v>9.4</v>
      </c>
      <c r="B30" t="str">
        <f t="shared" si="0"/>
        <v>09.4</v>
      </c>
      <c r="C30" s="2" t="s">
        <v>63</v>
      </c>
    </row>
    <row r="31" spans="1:3">
      <c r="A31">
        <v>9.5</v>
      </c>
      <c r="B31" t="str">
        <f t="shared" si="0"/>
        <v>09.5</v>
      </c>
      <c r="C31" s="2" t="s">
        <v>65</v>
      </c>
    </row>
    <row r="32" spans="1:3">
      <c r="A32">
        <v>9.6</v>
      </c>
      <c r="B32" t="str">
        <f t="shared" si="0"/>
        <v>09.6</v>
      </c>
      <c r="C32" s="2" t="s">
        <v>288</v>
      </c>
    </row>
    <row r="33" spans="1:3">
      <c r="A33">
        <v>10.1</v>
      </c>
      <c r="B33" t="str">
        <f t="shared" si="0"/>
        <v>10.1</v>
      </c>
      <c r="C33" s="2" t="s">
        <v>289</v>
      </c>
    </row>
    <row r="34" spans="1:3">
      <c r="A34">
        <v>10.2</v>
      </c>
      <c r="B34" t="str">
        <f t="shared" si="0"/>
        <v>10.2</v>
      </c>
      <c r="C34" s="2" t="s">
        <v>290</v>
      </c>
    </row>
    <row r="35" spans="1:3">
      <c r="A35">
        <v>10.3</v>
      </c>
      <c r="B35" t="str">
        <f t="shared" si="0"/>
        <v>10.3</v>
      </c>
      <c r="C35" s="2" t="s">
        <v>291</v>
      </c>
    </row>
    <row r="36" spans="1:3">
      <c r="A36">
        <v>11.1</v>
      </c>
      <c r="B36" t="str">
        <f t="shared" si="0"/>
        <v>11.1</v>
      </c>
      <c r="C36" s="2" t="s">
        <v>292</v>
      </c>
    </row>
    <row r="37" spans="1:3">
      <c r="A37">
        <v>11.2</v>
      </c>
      <c r="B37" t="str">
        <f t="shared" si="0"/>
        <v>11.2</v>
      </c>
      <c r="C37" s="2" t="s">
        <v>293</v>
      </c>
    </row>
    <row r="38" spans="1:3">
      <c r="A38">
        <v>11.3</v>
      </c>
      <c r="B38" t="str">
        <f t="shared" si="0"/>
        <v>11.3</v>
      </c>
      <c r="C38" s="2" t="s">
        <v>294</v>
      </c>
    </row>
    <row r="39" spans="1:3">
      <c r="A39">
        <v>11.4</v>
      </c>
      <c r="B39" t="str">
        <f t="shared" si="0"/>
        <v>11.4</v>
      </c>
      <c r="C39" s="2" t="s">
        <v>295</v>
      </c>
    </row>
    <row r="40" spans="1:3">
      <c r="A40">
        <v>11.5</v>
      </c>
      <c r="B40" t="str">
        <f t="shared" si="0"/>
        <v>11.5</v>
      </c>
      <c r="C40" s="2" t="s">
        <v>298</v>
      </c>
    </row>
    <row r="41" spans="1:3">
      <c r="A41">
        <v>11.6</v>
      </c>
      <c r="B41" t="str">
        <f t="shared" si="0"/>
        <v>11.6</v>
      </c>
      <c r="C41" s="2" t="s">
        <v>297</v>
      </c>
    </row>
    <row r="42" spans="1:3">
      <c r="A42">
        <v>11.7</v>
      </c>
      <c r="B42" t="str">
        <f t="shared" si="0"/>
        <v>11.7</v>
      </c>
      <c r="C42" s="2" t="s">
        <v>296</v>
      </c>
    </row>
    <row r="43" spans="1:3">
      <c r="A43">
        <v>12.1</v>
      </c>
      <c r="B43" t="str">
        <f t="shared" si="0"/>
        <v>12.1</v>
      </c>
      <c r="C43" s="2" t="s">
        <v>40</v>
      </c>
    </row>
    <row r="44" spans="1:3">
      <c r="A44">
        <v>12.2</v>
      </c>
      <c r="B44" t="str">
        <f t="shared" si="0"/>
        <v>12.2</v>
      </c>
      <c r="C44" s="2" t="s">
        <v>21</v>
      </c>
    </row>
    <row r="45" spans="1:3">
      <c r="A45">
        <v>12.3</v>
      </c>
      <c r="B45" t="str">
        <f t="shared" si="0"/>
        <v>12.3</v>
      </c>
      <c r="C45" s="2" t="s">
        <v>72</v>
      </c>
    </row>
    <row r="46" spans="1:3">
      <c r="A46">
        <v>13.1</v>
      </c>
      <c r="B46" t="str">
        <f t="shared" si="0"/>
        <v>13.1</v>
      </c>
      <c r="C46" s="2" t="s">
        <v>299</v>
      </c>
    </row>
    <row r="47" spans="1:3">
      <c r="A47">
        <v>13.2</v>
      </c>
      <c r="B47" t="str">
        <f t="shared" si="0"/>
        <v>13.2</v>
      </c>
      <c r="C47" s="2" t="s">
        <v>300</v>
      </c>
    </row>
    <row r="48" spans="1:3">
      <c r="A48">
        <v>13.3</v>
      </c>
      <c r="B48" t="str">
        <f t="shared" si="0"/>
        <v>13.3</v>
      </c>
      <c r="C48" s="2" t="s">
        <v>301</v>
      </c>
    </row>
    <row r="49" spans="1:3">
      <c r="A49">
        <v>13.4</v>
      </c>
      <c r="B49" t="str">
        <f t="shared" si="0"/>
        <v>13.4</v>
      </c>
      <c r="C49" s="2" t="s">
        <v>302</v>
      </c>
    </row>
    <row r="50" spans="1:3">
      <c r="A50" t="s">
        <v>111</v>
      </c>
      <c r="B50" s="14" t="s">
        <v>712</v>
      </c>
      <c r="C50" t="s">
        <v>111</v>
      </c>
    </row>
    <row r="51" spans="1:3">
      <c r="A51" t="s">
        <v>147</v>
      </c>
      <c r="B51" s="14" t="s">
        <v>713</v>
      </c>
      <c r="C51" t="s">
        <v>147</v>
      </c>
    </row>
  </sheetData>
  <pageMargins left="0.75" right="0.75" top="1" bottom="1" header="0.511805555555556" footer="0.511805555555556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I16"/>
  <sheetViews>
    <sheetView tabSelected="1" topLeftCell="A5" workbookViewId="0">
      <selection activeCell="G15" sqref="G15"/>
    </sheetView>
  </sheetViews>
  <sheetFormatPr defaultColWidth="9.14285714285714" defaultRowHeight="17.6"/>
  <sheetData>
    <row r="1" spans="2:3">
      <c r="B1">
        <v>0</v>
      </c>
      <c r="C1" t="s">
        <v>714</v>
      </c>
    </row>
    <row r="2" spans="3:3">
      <c r="C2" t="s">
        <v>715</v>
      </c>
    </row>
    <row r="3" spans="2:3">
      <c r="B3">
        <v>1</v>
      </c>
      <c r="C3" t="s">
        <v>716</v>
      </c>
    </row>
    <row r="4" spans="3:3">
      <c r="C4" t="s">
        <v>707</v>
      </c>
    </row>
    <row r="5" spans="3:3">
      <c r="C5" t="s">
        <v>717</v>
      </c>
    </row>
    <row r="6" spans="2:3">
      <c r="B6">
        <v>2</v>
      </c>
      <c r="C6" t="s">
        <v>718</v>
      </c>
    </row>
    <row r="7" spans="2:3">
      <c r="B7">
        <v>3</v>
      </c>
      <c r="C7" t="s">
        <v>719</v>
      </c>
    </row>
    <row r="8" spans="3:9">
      <c r="C8" s="1" t="s">
        <v>709</v>
      </c>
      <c r="F8" t="s">
        <v>720</v>
      </c>
      <c r="I8" t="s">
        <v>721</v>
      </c>
    </row>
    <row r="9" spans="3:9">
      <c r="C9" s="1" t="s">
        <v>710</v>
      </c>
      <c r="F9" s="1" t="s">
        <v>710</v>
      </c>
      <c r="I9" t="s">
        <v>722</v>
      </c>
    </row>
    <row r="10" spans="2:9">
      <c r="B10">
        <v>4</v>
      </c>
      <c r="C10" t="s">
        <v>723</v>
      </c>
      <c r="F10" t="s">
        <v>724</v>
      </c>
      <c r="I10" t="s">
        <v>725</v>
      </c>
    </row>
    <row r="11" spans="3:9">
      <c r="C11" t="s">
        <v>726</v>
      </c>
      <c r="F11" t="s">
        <v>727</v>
      </c>
      <c r="I11" t="s">
        <v>728</v>
      </c>
    </row>
    <row r="12" spans="6:9">
      <c r="F12" t="s">
        <v>729</v>
      </c>
      <c r="I12" t="s">
        <v>730</v>
      </c>
    </row>
    <row r="13" spans="3:9">
      <c r="C13" t="s">
        <v>731</v>
      </c>
      <c r="I13" t="s">
        <v>732</v>
      </c>
    </row>
    <row r="15" spans="6:9">
      <c r="F15" s="1" t="s">
        <v>733</v>
      </c>
      <c r="I15" t="s">
        <v>725</v>
      </c>
    </row>
    <row r="16" spans="6:9">
      <c r="F16" t="s">
        <v>734</v>
      </c>
      <c r="I16" t="s">
        <v>732</v>
      </c>
    </row>
  </sheetData>
  <pageMargins left="0.75" right="0.75" top="1" bottom="1" header="0.511805555555556" footer="0.511805555555556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A125"/>
  <sheetViews>
    <sheetView zoomScale="110" zoomScaleNormal="110" workbookViewId="0">
      <selection activeCell="J8" sqref="J8"/>
    </sheetView>
  </sheetViews>
  <sheetFormatPr defaultColWidth="9.14285714285714" defaultRowHeight="17.6"/>
  <cols>
    <col min="1" max="1" width="4.33035714285714" customWidth="1"/>
    <col min="2" max="2" width="18.2946428571429" customWidth="1"/>
    <col min="3" max="3" width="4.33035714285714" customWidth="1"/>
    <col min="5" max="5" width="4.33035714285714" customWidth="1"/>
    <col min="7" max="7" width="4.33035714285714" customWidth="1"/>
    <col min="9" max="9" width="4.33035714285714" customWidth="1"/>
    <col min="11" max="11" width="4.33035714285714" customWidth="1"/>
    <col min="13" max="13" width="4.33035714285714" customWidth="1"/>
    <col min="15" max="15" width="3.375" customWidth="1"/>
    <col min="17" max="17" width="3.65178571428571" customWidth="1"/>
    <col min="19" max="19" width="3.65178571428571" customWidth="1"/>
    <col min="20" max="20" width="20.9642857142857" customWidth="1"/>
    <col min="21" max="21" width="3.51785714285714" customWidth="1"/>
    <col min="23" max="23" width="3.78571428571429" customWidth="1"/>
    <col min="24" max="24" width="23.125" customWidth="1"/>
    <col min="25" max="25" width="3.50892857142857" customWidth="1"/>
  </cols>
  <sheetData>
    <row r="1" spans="1:27">
      <c r="A1" t="s">
        <v>24</v>
      </c>
      <c r="C1" t="s">
        <v>24</v>
      </c>
      <c r="E1" t="s">
        <v>24</v>
      </c>
      <c r="G1" t="s">
        <v>24</v>
      </c>
      <c r="I1" t="s">
        <v>24</v>
      </c>
      <c r="K1" t="s">
        <v>24</v>
      </c>
      <c r="M1" t="s">
        <v>24</v>
      </c>
      <c r="O1" t="str">
        <f t="shared" ref="O1:AA1" si="0">IF(A1="","",A1)</f>
        <v>|</v>
      </c>
      <c r="P1" t="s">
        <v>25</v>
      </c>
      <c r="Q1" t="str">
        <f t="shared" si="0"/>
        <v>|</v>
      </c>
      <c r="R1" t="s">
        <v>26</v>
      </c>
      <c r="S1" t="str">
        <f t="shared" si="0"/>
        <v>|</v>
      </c>
      <c r="T1" t="s">
        <v>27</v>
      </c>
      <c r="U1" t="str">
        <f t="shared" si="0"/>
        <v>|</v>
      </c>
      <c r="V1" t="s">
        <v>26</v>
      </c>
      <c r="W1" t="str">
        <f t="shared" si="0"/>
        <v>|</v>
      </c>
      <c r="X1" t="s">
        <v>27</v>
      </c>
      <c r="Y1" t="str">
        <f t="shared" si="0"/>
        <v>|</v>
      </c>
      <c r="Z1" t="s">
        <v>26</v>
      </c>
      <c r="AA1" t="str">
        <f t="shared" si="0"/>
        <v>|</v>
      </c>
    </row>
    <row r="2" spans="1:27">
      <c r="A2" t="s">
        <v>24</v>
      </c>
      <c r="B2" s="14" t="s">
        <v>28</v>
      </c>
      <c r="C2" t="s">
        <v>24</v>
      </c>
      <c r="D2" s="14" t="s">
        <v>28</v>
      </c>
      <c r="E2" t="s">
        <v>24</v>
      </c>
      <c r="F2" s="14" t="s">
        <v>28</v>
      </c>
      <c r="G2" t="s">
        <v>24</v>
      </c>
      <c r="H2" s="14" t="s">
        <v>28</v>
      </c>
      <c r="I2" t="s">
        <v>24</v>
      </c>
      <c r="J2" s="14" t="s">
        <v>28</v>
      </c>
      <c r="K2" t="s">
        <v>24</v>
      </c>
      <c r="L2" s="14" t="s">
        <v>28</v>
      </c>
      <c r="M2" t="s">
        <v>24</v>
      </c>
      <c r="O2" t="str">
        <f t="shared" ref="O2:AA2" si="1">IF(A2="","",A2)</f>
        <v>|</v>
      </c>
      <c r="P2" s="14" t="str">
        <f t="shared" si="1"/>
        <v>---</v>
      </c>
      <c r="Q2" t="str">
        <f t="shared" si="1"/>
        <v>|</v>
      </c>
      <c r="R2" s="14" t="str">
        <f t="shared" si="1"/>
        <v>---</v>
      </c>
      <c r="S2" t="str">
        <f t="shared" si="1"/>
        <v>|</v>
      </c>
      <c r="T2" s="14" t="str">
        <f t="shared" si="1"/>
        <v>---</v>
      </c>
      <c r="U2" t="str">
        <f t="shared" si="1"/>
        <v>|</v>
      </c>
      <c r="V2" s="14" t="str">
        <f t="shared" si="1"/>
        <v>---</v>
      </c>
      <c r="W2" t="str">
        <f t="shared" si="1"/>
        <v>|</v>
      </c>
      <c r="X2" s="14" t="str">
        <f t="shared" si="1"/>
        <v>---</v>
      </c>
      <c r="Y2" t="str">
        <f t="shared" si="1"/>
        <v>|</v>
      </c>
      <c r="Z2" s="14" t="str">
        <f t="shared" si="1"/>
        <v>---</v>
      </c>
      <c r="AA2" t="str">
        <f t="shared" si="1"/>
        <v>|</v>
      </c>
    </row>
    <row r="3" spans="1:27">
      <c r="A3" t="s">
        <v>24</v>
      </c>
      <c r="B3" t="s">
        <v>29</v>
      </c>
      <c r="C3" t="s">
        <v>24</v>
      </c>
      <c r="D3" t="s">
        <v>30</v>
      </c>
      <c r="E3" t="s">
        <v>24</v>
      </c>
      <c r="F3" t="s">
        <v>31</v>
      </c>
      <c r="G3" t="s">
        <v>24</v>
      </c>
      <c r="H3" t="s">
        <v>32</v>
      </c>
      <c r="I3" t="s">
        <v>24</v>
      </c>
      <c r="K3" t="s">
        <v>24</v>
      </c>
      <c r="M3" t="s">
        <v>24</v>
      </c>
      <c r="O3" t="str">
        <f t="shared" ref="O3:AA3" si="2">IF(A3="","",A3)</f>
        <v>|</v>
      </c>
      <c r="P3" t="str">
        <f t="shared" si="2"/>
        <v>可交付成果线，范围说明书定义可交付成果</v>
      </c>
      <c r="Q3" t="str">
        <f t="shared" si="2"/>
        <v>|</v>
      </c>
      <c r="R3" t="str">
        <f t="shared" si="2"/>
        <v>4.3 指导与管理项目工作</v>
      </c>
      <c r="S3" t="str">
        <f t="shared" si="2"/>
        <v>|</v>
      </c>
      <c r="T3" t="str">
        <f t="shared" ref="T3:T13" si="3">IF(F3="","","[主线内容-"&amp;F3&amp;"](主线内容-"&amp;F3&amp;")")</f>
        <v>[主线内容-可交付成果](主线内容-可交付成果)</v>
      </c>
      <c r="U3" t="str">
        <f t="shared" si="2"/>
        <v>|</v>
      </c>
      <c r="V3" t="str">
        <f t="shared" si="2"/>
        <v>8.3 控制质量</v>
      </c>
      <c r="W3" t="str">
        <f t="shared" si="2"/>
        <v>|</v>
      </c>
      <c r="X3" t="str">
        <f t="shared" ref="X3:X20" si="4">IF(J3="","","[主线内容-"&amp;J3&amp;"](主线内容-"&amp;J3&amp;")")</f>
        <v/>
      </c>
      <c r="Y3" t="str">
        <f t="shared" si="2"/>
        <v>|</v>
      </c>
      <c r="Z3" t="str">
        <f t="shared" si="2"/>
        <v/>
      </c>
      <c r="AA3" t="str">
        <f t="shared" si="2"/>
        <v>|</v>
      </c>
    </row>
    <row r="4" spans="1:27">
      <c r="A4" t="s">
        <v>24</v>
      </c>
      <c r="C4" t="s">
        <v>24</v>
      </c>
      <c r="D4" t="s">
        <v>30</v>
      </c>
      <c r="E4" t="s">
        <v>24</v>
      </c>
      <c r="F4" t="s">
        <v>31</v>
      </c>
      <c r="G4" t="s">
        <v>24</v>
      </c>
      <c r="H4" t="s">
        <v>33</v>
      </c>
      <c r="I4" t="s">
        <v>24</v>
      </c>
      <c r="K4" t="s">
        <v>24</v>
      </c>
      <c r="M4" t="s">
        <v>24</v>
      </c>
      <c r="O4" t="str">
        <f t="shared" ref="O4:AA4" si="5">IF(A4="","",A4)</f>
        <v>|</v>
      </c>
      <c r="P4" t="str">
        <f t="shared" si="5"/>
        <v/>
      </c>
      <c r="Q4" t="str">
        <f t="shared" si="5"/>
        <v>|</v>
      </c>
      <c r="R4" t="str">
        <f t="shared" si="5"/>
        <v>4.3 指导与管理项目工作</v>
      </c>
      <c r="S4" t="str">
        <f t="shared" si="5"/>
        <v>|</v>
      </c>
      <c r="T4" t="str">
        <f t="shared" si="3"/>
        <v>[主线内容-可交付成果](主线内容-可交付成果)</v>
      </c>
      <c r="U4" t="str">
        <f t="shared" si="5"/>
        <v>|</v>
      </c>
      <c r="V4" t="str">
        <f t="shared" si="5"/>
        <v>4.4 管理项目知识</v>
      </c>
      <c r="W4" t="str">
        <f t="shared" si="5"/>
        <v>|</v>
      </c>
      <c r="X4" t="str">
        <f t="shared" si="4"/>
        <v/>
      </c>
      <c r="Y4" t="str">
        <f t="shared" si="5"/>
        <v>|</v>
      </c>
      <c r="Z4" t="str">
        <f t="shared" si="5"/>
        <v/>
      </c>
      <c r="AA4" t="str">
        <f t="shared" si="5"/>
        <v>|</v>
      </c>
    </row>
    <row r="5" spans="1:27">
      <c r="A5" t="s">
        <v>24</v>
      </c>
      <c r="C5" t="s">
        <v>24</v>
      </c>
      <c r="D5" t="s">
        <v>30</v>
      </c>
      <c r="E5" t="s">
        <v>24</v>
      </c>
      <c r="F5" t="s">
        <v>31</v>
      </c>
      <c r="G5" t="s">
        <v>24</v>
      </c>
      <c r="H5" t="s">
        <v>3</v>
      </c>
      <c r="I5" t="s">
        <v>24</v>
      </c>
      <c r="K5" t="s">
        <v>24</v>
      </c>
      <c r="M5" t="s">
        <v>24</v>
      </c>
      <c r="O5" t="str">
        <f t="shared" ref="O5:AA5" si="6">IF(A5="","",A5)</f>
        <v>|</v>
      </c>
      <c r="P5" t="str">
        <f t="shared" si="6"/>
        <v/>
      </c>
      <c r="Q5" t="str">
        <f t="shared" si="6"/>
        <v>|</v>
      </c>
      <c r="R5" t="str">
        <f t="shared" si="6"/>
        <v>4.3 指导与管理项目工作</v>
      </c>
      <c r="S5" t="str">
        <f t="shared" si="6"/>
        <v>|</v>
      </c>
      <c r="T5" t="str">
        <f t="shared" si="3"/>
        <v>[主线内容-可交付成果](主线内容-可交付成果)</v>
      </c>
      <c r="U5" t="str">
        <f t="shared" si="6"/>
        <v>|</v>
      </c>
      <c r="V5" t="str">
        <f t="shared" si="6"/>
        <v>4.6 实施整体变更控制</v>
      </c>
      <c r="W5" t="str">
        <f t="shared" si="6"/>
        <v>|</v>
      </c>
      <c r="X5" t="str">
        <f t="shared" si="4"/>
        <v/>
      </c>
      <c r="Y5" t="str">
        <f t="shared" si="6"/>
        <v>|</v>
      </c>
      <c r="Z5" t="str">
        <f t="shared" si="6"/>
        <v/>
      </c>
      <c r="AA5" t="str">
        <f t="shared" si="6"/>
        <v>|</v>
      </c>
    </row>
    <row r="6" spans="1:27">
      <c r="A6" t="s">
        <v>24</v>
      </c>
      <c r="C6" t="s">
        <v>24</v>
      </c>
      <c r="D6" t="s">
        <v>34</v>
      </c>
      <c r="E6" t="s">
        <v>24</v>
      </c>
      <c r="F6" t="s">
        <v>35</v>
      </c>
      <c r="G6" t="s">
        <v>24</v>
      </c>
      <c r="H6" t="s">
        <v>36</v>
      </c>
      <c r="I6" t="s">
        <v>24</v>
      </c>
      <c r="K6" t="s">
        <v>24</v>
      </c>
      <c r="M6" t="s">
        <v>24</v>
      </c>
      <c r="O6" t="str">
        <f t="shared" ref="O6:AA6" si="7">IF(A6="","",A6)</f>
        <v>|</v>
      </c>
      <c r="P6" t="str">
        <f t="shared" si="7"/>
        <v/>
      </c>
      <c r="Q6" t="str">
        <f t="shared" si="7"/>
        <v>|</v>
      </c>
      <c r="R6" t="str">
        <f t="shared" si="7"/>
        <v>8.3 控制质量·</v>
      </c>
      <c r="S6" t="str">
        <f t="shared" si="7"/>
        <v>|</v>
      </c>
      <c r="T6" t="str">
        <f t="shared" si="3"/>
        <v>[主线内容-核实的可交付成果](主线内容-核实的可交付成果)</v>
      </c>
      <c r="U6" t="str">
        <f t="shared" si="7"/>
        <v>|</v>
      </c>
      <c r="V6" t="str">
        <f t="shared" si="7"/>
        <v>5.5 确认范围</v>
      </c>
      <c r="W6" t="str">
        <f t="shared" si="7"/>
        <v>|</v>
      </c>
      <c r="X6" t="str">
        <f t="shared" si="4"/>
        <v/>
      </c>
      <c r="Y6" t="str">
        <f t="shared" si="7"/>
        <v>|</v>
      </c>
      <c r="Z6" t="str">
        <f t="shared" si="7"/>
        <v/>
      </c>
      <c r="AA6" t="str">
        <f t="shared" si="7"/>
        <v>|</v>
      </c>
    </row>
    <row r="7" spans="1:27">
      <c r="A7" t="s">
        <v>24</v>
      </c>
      <c r="C7" t="s">
        <v>24</v>
      </c>
      <c r="D7" t="s">
        <v>36</v>
      </c>
      <c r="E7" t="s">
        <v>24</v>
      </c>
      <c r="F7" t="s">
        <v>37</v>
      </c>
      <c r="G7" t="s">
        <v>24</v>
      </c>
      <c r="H7" t="s">
        <v>4</v>
      </c>
      <c r="I7" t="s">
        <v>24</v>
      </c>
      <c r="J7" t="s">
        <v>38</v>
      </c>
      <c r="K7" t="s">
        <v>24</v>
      </c>
      <c r="L7" t="s">
        <v>39</v>
      </c>
      <c r="M7" t="s">
        <v>24</v>
      </c>
      <c r="O7" t="str">
        <f t="shared" ref="O7:AA7" si="8">IF(A7="","",A7)</f>
        <v>|</v>
      </c>
      <c r="P7" t="str">
        <f t="shared" si="8"/>
        <v/>
      </c>
      <c r="Q7" t="str">
        <f t="shared" si="8"/>
        <v>|</v>
      </c>
      <c r="R7" t="str">
        <f t="shared" si="8"/>
        <v>5.5 确认范围</v>
      </c>
      <c r="S7" t="str">
        <f t="shared" si="8"/>
        <v>|</v>
      </c>
      <c r="T7" t="str">
        <f t="shared" si="3"/>
        <v>[主线内容-验收的可交付成果](主线内容-验收的可交付成果)</v>
      </c>
      <c r="U7" t="str">
        <f t="shared" si="8"/>
        <v>|</v>
      </c>
      <c r="V7" t="str">
        <f t="shared" si="8"/>
        <v>4.7 结束项目或阶段</v>
      </c>
      <c r="W7" t="str">
        <f t="shared" si="8"/>
        <v>|</v>
      </c>
      <c r="X7" t="str">
        <f t="shared" si="4"/>
        <v>[主线内容-最终产品、服务或成果移交](主线内容-最终产品、服务或成果移交)</v>
      </c>
      <c r="Y7" t="str">
        <f t="shared" si="8"/>
        <v>|</v>
      </c>
      <c r="Z7" t="str">
        <f t="shared" si="8"/>
        <v>客户</v>
      </c>
      <c r="AA7" t="str">
        <f t="shared" si="8"/>
        <v>|</v>
      </c>
    </row>
    <row r="8" spans="1:27">
      <c r="A8" t="s">
        <v>24</v>
      </c>
      <c r="C8" t="s">
        <v>24</v>
      </c>
      <c r="D8" t="s">
        <v>40</v>
      </c>
      <c r="E8" t="s">
        <v>24</v>
      </c>
      <c r="F8" t="s">
        <v>41</v>
      </c>
      <c r="G8" t="s">
        <v>24</v>
      </c>
      <c r="H8" t="s">
        <v>4</v>
      </c>
      <c r="I8" t="s">
        <v>24</v>
      </c>
      <c r="K8" t="s">
        <v>24</v>
      </c>
      <c r="M8" t="s">
        <v>24</v>
      </c>
      <c r="O8" t="str">
        <f t="shared" ref="O8:AA8" si="9">IF(A8="","",A8)</f>
        <v>|</v>
      </c>
      <c r="P8" t="str">
        <f t="shared" si="9"/>
        <v/>
      </c>
      <c r="Q8" t="str">
        <f t="shared" si="9"/>
        <v>|</v>
      </c>
      <c r="R8" t="str">
        <f t="shared" si="9"/>
        <v>12.1 规划采购管理</v>
      </c>
      <c r="S8" t="str">
        <f t="shared" si="9"/>
        <v>|</v>
      </c>
      <c r="T8" t="str">
        <f t="shared" si="3"/>
        <v>[主线内容-采购文档](主线内容-采购文档)</v>
      </c>
      <c r="U8" t="str">
        <f t="shared" si="9"/>
        <v>|</v>
      </c>
      <c r="V8" t="str">
        <f t="shared" si="9"/>
        <v>4.7 结束项目或阶段</v>
      </c>
      <c r="W8" t="str">
        <f t="shared" si="9"/>
        <v>|</v>
      </c>
      <c r="X8" t="str">
        <f t="shared" si="4"/>
        <v/>
      </c>
      <c r="Y8" t="str">
        <f t="shared" si="9"/>
        <v>|</v>
      </c>
      <c r="Z8" t="str">
        <f t="shared" si="9"/>
        <v/>
      </c>
      <c r="AA8" t="str">
        <f t="shared" si="9"/>
        <v>|</v>
      </c>
    </row>
    <row r="9" spans="1:27">
      <c r="A9" t="s">
        <v>24</v>
      </c>
      <c r="B9" t="s">
        <v>5</v>
      </c>
      <c r="C9" t="s">
        <v>24</v>
      </c>
      <c r="D9" t="s">
        <v>30</v>
      </c>
      <c r="E9" t="s">
        <v>24</v>
      </c>
      <c r="F9" t="s">
        <v>42</v>
      </c>
      <c r="G9" t="s">
        <v>24</v>
      </c>
      <c r="H9" t="s">
        <v>43</v>
      </c>
      <c r="I9" t="s">
        <v>24</v>
      </c>
      <c r="K9" t="s">
        <v>24</v>
      </c>
      <c r="M9" t="s">
        <v>24</v>
      </c>
      <c r="O9" t="str">
        <f t="shared" ref="O9:AA9" si="10">IF(A9="","",A9)</f>
        <v>|</v>
      </c>
      <c r="P9" t="str">
        <f t="shared" si="10"/>
        <v>工作绩效线</v>
      </c>
      <c r="Q9" t="str">
        <f t="shared" si="10"/>
        <v>|</v>
      </c>
      <c r="R9" t="str">
        <f t="shared" si="10"/>
        <v>4.3 指导与管理项目工作</v>
      </c>
      <c r="S9" t="str">
        <f t="shared" si="10"/>
        <v>|</v>
      </c>
      <c r="T9" t="str">
        <f t="shared" si="3"/>
        <v>[主线内容-工作绩效数据](主线内容-工作绩效数据)</v>
      </c>
      <c r="U9" t="str">
        <f t="shared" si="10"/>
        <v>|</v>
      </c>
      <c r="V9" t="str">
        <f t="shared" si="10"/>
        <v>5.5， 5.6， 6.6， 7.4， 8.3， 9.6， 10.3， 11.7， 12.3， 13.4</v>
      </c>
      <c r="W9" t="str">
        <f t="shared" si="10"/>
        <v>|</v>
      </c>
      <c r="X9" t="str">
        <f t="shared" si="4"/>
        <v/>
      </c>
      <c r="Y9" t="str">
        <f t="shared" si="10"/>
        <v>|</v>
      </c>
      <c r="Z9" t="str">
        <f t="shared" si="10"/>
        <v/>
      </c>
      <c r="AA9" t="str">
        <f t="shared" si="10"/>
        <v>|</v>
      </c>
    </row>
    <row r="10" spans="1:27">
      <c r="A10" t="s">
        <v>24</v>
      </c>
      <c r="C10" t="s">
        <v>24</v>
      </c>
      <c r="D10" t="s">
        <v>43</v>
      </c>
      <c r="E10" t="s">
        <v>24</v>
      </c>
      <c r="F10" t="s">
        <v>44</v>
      </c>
      <c r="G10" t="s">
        <v>24</v>
      </c>
      <c r="H10" t="s">
        <v>2</v>
      </c>
      <c r="I10" t="s">
        <v>24</v>
      </c>
      <c r="J10" t="s">
        <v>45</v>
      </c>
      <c r="K10" t="s">
        <v>24</v>
      </c>
      <c r="L10" t="s">
        <v>46</v>
      </c>
      <c r="M10" t="s">
        <v>24</v>
      </c>
      <c r="O10" t="str">
        <f t="shared" ref="O10:AA10" si="11">IF(A10="","",A10)</f>
        <v>|</v>
      </c>
      <c r="P10" t="str">
        <f t="shared" si="11"/>
        <v/>
      </c>
      <c r="Q10" t="str">
        <f t="shared" si="11"/>
        <v>|</v>
      </c>
      <c r="R10" t="str">
        <f t="shared" si="11"/>
        <v>5.5， 5.6， 6.6， 7.4， 8.3， 9.6， 10.3， 11.7， 12.3， 13.4</v>
      </c>
      <c r="S10" t="str">
        <f t="shared" si="11"/>
        <v>|</v>
      </c>
      <c r="T10" t="str">
        <f t="shared" si="3"/>
        <v>[主线内容-工作绩效信息](主线内容-工作绩效信息)</v>
      </c>
      <c r="U10" t="str">
        <f t="shared" si="11"/>
        <v>|</v>
      </c>
      <c r="V10" t="str">
        <f t="shared" si="11"/>
        <v>4.5 监控项目工作</v>
      </c>
      <c r="W10" t="str">
        <f t="shared" si="11"/>
        <v>|</v>
      </c>
      <c r="X10" t="str">
        <f t="shared" si="4"/>
        <v>[主线内容-工作绩效报告](主线内容-工作绩效报告)</v>
      </c>
      <c r="Y10" t="str">
        <f t="shared" si="11"/>
        <v>|</v>
      </c>
      <c r="Z10" t="str">
        <f t="shared" si="11"/>
        <v>4.6， 9.5， 10.2， 11.7</v>
      </c>
      <c r="AA10" t="str">
        <f t="shared" si="11"/>
        <v>|</v>
      </c>
    </row>
    <row r="11" ht="93" customHeight="1" spans="1:27">
      <c r="A11" t="s">
        <v>24</v>
      </c>
      <c r="C11" t="s">
        <v>24</v>
      </c>
      <c r="D11" s="10" t="s">
        <v>47</v>
      </c>
      <c r="E11" t="s">
        <v>24</v>
      </c>
      <c r="F11" s="12"/>
      <c r="G11" t="s">
        <v>24</v>
      </c>
      <c r="I11" t="s">
        <v>24</v>
      </c>
      <c r="K11" t="s">
        <v>24</v>
      </c>
      <c r="L11" s="10" t="s">
        <v>48</v>
      </c>
      <c r="M11" t="s">
        <v>24</v>
      </c>
      <c r="O11" t="str">
        <f t="shared" ref="O11:AA11" si="12">IF(A11="","",A11)</f>
        <v>|</v>
      </c>
      <c r="P11" t="str">
        <f t="shared" si="12"/>
        <v/>
      </c>
      <c r="Q11" t="str">
        <f t="shared" si="12"/>
        <v>|</v>
      </c>
      <c r="R11" t="str">
        <f t="shared" si="12"/>
        <v>5.5确认范围，5.6控制范围，6.6控制进度，7.4控制成本，8.3控制质量，9.6控制资源，10.3监督沟通，11.7监督风险，12.3控制采购，13.4监督相关方参与</v>
      </c>
      <c r="S11" t="str">
        <f t="shared" si="12"/>
        <v>|</v>
      </c>
      <c r="T11" t="str">
        <f t="shared" si="3"/>
        <v/>
      </c>
      <c r="U11" t="str">
        <f t="shared" si="12"/>
        <v>|</v>
      </c>
      <c r="V11" t="str">
        <f t="shared" si="12"/>
        <v/>
      </c>
      <c r="W11" t="str">
        <f t="shared" si="12"/>
        <v>|</v>
      </c>
      <c r="X11" t="str">
        <f t="shared" si="4"/>
        <v/>
      </c>
      <c r="Y11" t="str">
        <f t="shared" si="12"/>
        <v>|</v>
      </c>
      <c r="Z11" t="str">
        <f t="shared" si="12"/>
        <v>4.6实施整体变更控制，9.5管理团队 ，10.2管理沟通， 11.7监督风险</v>
      </c>
      <c r="AA11" t="str">
        <f t="shared" si="12"/>
        <v>|</v>
      </c>
    </row>
    <row r="12" spans="1:27">
      <c r="A12" t="s">
        <v>24</v>
      </c>
      <c r="B12" t="s">
        <v>6</v>
      </c>
      <c r="C12" t="s">
        <v>24</v>
      </c>
      <c r="D12" t="s">
        <v>49</v>
      </c>
      <c r="E12" t="s">
        <v>24</v>
      </c>
      <c r="F12" t="s">
        <v>50</v>
      </c>
      <c r="G12" t="s">
        <v>24</v>
      </c>
      <c r="H12" t="s">
        <v>3</v>
      </c>
      <c r="I12" t="s">
        <v>24</v>
      </c>
      <c r="J12" t="s">
        <v>51</v>
      </c>
      <c r="K12" t="s">
        <v>24</v>
      </c>
      <c r="L12" t="s">
        <v>52</v>
      </c>
      <c r="M12" t="s">
        <v>24</v>
      </c>
      <c r="O12" t="str">
        <f t="shared" ref="O12:AA12" si="13">IF(A12="","",A12)</f>
        <v>|</v>
      </c>
      <c r="P12" t="str">
        <f t="shared" si="13"/>
        <v>变更线</v>
      </c>
      <c r="Q12" t="str">
        <f t="shared" si="13"/>
        <v>|</v>
      </c>
      <c r="R12" t="str">
        <f t="shared" si="13"/>
        <v>4.3, 5.5, 5.6, 6.6, 7.4, 8.2, 8.3,  9.3, 9.4, 9.5, 9.6, 10.3, 11.5, 11.6, 11.7, 12.1, 12.2, 12.3, 13.1, 13.3, 13.4</v>
      </c>
      <c r="S12" t="str">
        <f t="shared" si="13"/>
        <v>|</v>
      </c>
      <c r="T12" t="str">
        <f t="shared" si="3"/>
        <v>[主线内容-变更请求](主线内容-变更请求)</v>
      </c>
      <c r="U12" t="str">
        <f t="shared" si="13"/>
        <v>|</v>
      </c>
      <c r="V12" t="str">
        <f t="shared" si="13"/>
        <v>4.6 实施整体变更控制</v>
      </c>
      <c r="W12" t="str">
        <f t="shared" si="13"/>
        <v>|</v>
      </c>
      <c r="X12" t="str">
        <f t="shared" si="4"/>
        <v>[主线内容-批准的变更请求](主线内容-批准的变更请求)</v>
      </c>
      <c r="Y12" t="str">
        <f t="shared" si="13"/>
        <v>|</v>
      </c>
      <c r="Z12" t="str">
        <f t="shared" si="13"/>
        <v>4.3， 8.3， 12.3</v>
      </c>
      <c r="AA12" t="str">
        <f t="shared" si="13"/>
        <v>|</v>
      </c>
    </row>
    <row r="13" spans="1:27">
      <c r="A13" t="s">
        <v>24</v>
      </c>
      <c r="C13" t="s">
        <v>24</v>
      </c>
      <c r="D13" s="11" t="s">
        <v>53</v>
      </c>
      <c r="E13" t="s">
        <v>24</v>
      </c>
      <c r="G13" t="s">
        <v>24</v>
      </c>
      <c r="I13" t="s">
        <v>24</v>
      </c>
      <c r="K13" t="s">
        <v>24</v>
      </c>
      <c r="L13" t="s">
        <v>54</v>
      </c>
      <c r="M13" t="s">
        <v>24</v>
      </c>
      <c r="O13" t="str">
        <f t="shared" ref="O13:AA13" si="14">IF(A13="","",A13)</f>
        <v>|</v>
      </c>
      <c r="P13" t="str">
        <f t="shared" si="14"/>
        <v/>
      </c>
      <c r="Q13" t="str">
        <f t="shared" si="14"/>
        <v>|</v>
      </c>
      <c r="R13" t="str">
        <f t="shared" si="14"/>
        <v>就看4.6</v>
      </c>
      <c r="S13" t="str">
        <f t="shared" si="14"/>
        <v>|</v>
      </c>
      <c r="T13" t="str">
        <f t="shared" si="3"/>
        <v/>
      </c>
      <c r="U13" t="str">
        <f t="shared" si="14"/>
        <v>|</v>
      </c>
      <c r="V13" t="str">
        <f t="shared" si="14"/>
        <v/>
      </c>
      <c r="W13" t="str">
        <f t="shared" si="14"/>
        <v>|</v>
      </c>
      <c r="X13" t="str">
        <f t="shared" si="4"/>
        <v/>
      </c>
      <c r="Y13" t="str">
        <f t="shared" si="14"/>
        <v>|</v>
      </c>
      <c r="Z13" t="str">
        <f t="shared" si="14"/>
        <v>4.3 指导与管理项目工作, 8.3 控制质量, 12.3 控制采购</v>
      </c>
      <c r="AA13" t="str">
        <f t="shared" si="14"/>
        <v>|</v>
      </c>
    </row>
    <row r="14" spans="1:27">
      <c r="A14" t="s">
        <v>24</v>
      </c>
      <c r="B14" t="s">
        <v>55</v>
      </c>
      <c r="C14" t="s">
        <v>24</v>
      </c>
      <c r="D14" t="s">
        <v>56</v>
      </c>
      <c r="E14" t="s">
        <v>24</v>
      </c>
      <c r="F14" t="s">
        <v>23</v>
      </c>
      <c r="G14" t="s">
        <v>24</v>
      </c>
      <c r="H14" t="s">
        <v>57</v>
      </c>
      <c r="I14" t="s">
        <v>24</v>
      </c>
      <c r="K14" t="s">
        <v>24</v>
      </c>
      <c r="M14" t="s">
        <v>24</v>
      </c>
      <c r="O14" t="str">
        <f t="shared" ref="O14:AA14" si="15">IF(A14="","",A14)</f>
        <v>|</v>
      </c>
      <c r="P14" t="str">
        <f t="shared" si="15"/>
        <v>项目章程线</v>
      </c>
      <c r="Q14" t="str">
        <f t="shared" si="15"/>
        <v>|</v>
      </c>
      <c r="R14" t="str">
        <f t="shared" si="15"/>
        <v>4.1 制定项目章程</v>
      </c>
      <c r="S14" t="str">
        <f t="shared" si="15"/>
        <v>|</v>
      </c>
      <c r="T14" t="str">
        <f t="shared" ref="T14:T20" si="16">IF(F14="","","[主线内容-"&amp;F14&amp;"](主线内容-"&amp;F14&amp;")")</f>
        <v>[主线内容-项目章程](主线内容-项目章程)</v>
      </c>
      <c r="U14" t="str">
        <f t="shared" si="15"/>
        <v>|</v>
      </c>
      <c r="V14" t="str">
        <f t="shared" si="15"/>
        <v>4.2, 4.7, 5.1, 5.2, 5.3, 6.1, 7.1, 8.1, 9.1, 10.1, 11.1, 12.1, 13.1, 13.2</v>
      </c>
      <c r="W14" t="str">
        <f t="shared" si="15"/>
        <v>|</v>
      </c>
      <c r="X14" t="str">
        <f t="shared" si="4"/>
        <v/>
      </c>
      <c r="Y14" t="str">
        <f t="shared" si="15"/>
        <v>|</v>
      </c>
      <c r="Z14" t="str">
        <f t="shared" si="15"/>
        <v/>
      </c>
      <c r="AA14" t="str">
        <f t="shared" si="15"/>
        <v>|</v>
      </c>
    </row>
    <row r="15" spans="1:27">
      <c r="A15" t="s">
        <v>24</v>
      </c>
      <c r="C15" t="s">
        <v>24</v>
      </c>
      <c r="D15" s="11" t="s">
        <v>58</v>
      </c>
      <c r="E15" t="s">
        <v>24</v>
      </c>
      <c r="G15" t="s">
        <v>24</v>
      </c>
      <c r="I15" t="s">
        <v>24</v>
      </c>
      <c r="K15" t="s">
        <v>24</v>
      </c>
      <c r="M15" t="s">
        <v>24</v>
      </c>
      <c r="O15" t="str">
        <f t="shared" ref="O15:AA15" si="17">IF(A15="","",A15)</f>
        <v>|</v>
      </c>
      <c r="P15" t="str">
        <f t="shared" si="17"/>
        <v/>
      </c>
      <c r="Q15" t="str">
        <f t="shared" si="17"/>
        <v>|</v>
      </c>
      <c r="R15" t="str">
        <f t="shared" si="17"/>
        <v>就看4.1</v>
      </c>
      <c r="S15" t="str">
        <f t="shared" si="17"/>
        <v>|</v>
      </c>
      <c r="T15" t="str">
        <f t="shared" si="16"/>
        <v/>
      </c>
      <c r="U15" t="str">
        <f t="shared" si="17"/>
        <v>|</v>
      </c>
      <c r="V15" t="str">
        <f t="shared" si="17"/>
        <v/>
      </c>
      <c r="W15" t="str">
        <f t="shared" si="17"/>
        <v>|</v>
      </c>
      <c r="X15" t="str">
        <f t="shared" si="4"/>
        <v/>
      </c>
      <c r="Y15" t="str">
        <f t="shared" si="17"/>
        <v>|</v>
      </c>
      <c r="Z15" t="str">
        <f t="shared" si="17"/>
        <v/>
      </c>
      <c r="AA15" t="str">
        <f t="shared" si="17"/>
        <v>|</v>
      </c>
    </row>
    <row r="16" spans="1:27">
      <c r="A16" t="s">
        <v>24</v>
      </c>
      <c r="B16" t="s">
        <v>59</v>
      </c>
      <c r="C16" t="s">
        <v>24</v>
      </c>
      <c r="D16" t="s">
        <v>60</v>
      </c>
      <c r="E16" t="s">
        <v>24</v>
      </c>
      <c r="F16" t="s">
        <v>61</v>
      </c>
      <c r="G16" t="s">
        <v>24</v>
      </c>
      <c r="H16" t="s">
        <v>62</v>
      </c>
      <c r="I16" t="s">
        <v>24</v>
      </c>
      <c r="K16" t="s">
        <v>24</v>
      </c>
      <c r="M16" t="s">
        <v>24</v>
      </c>
      <c r="O16" t="str">
        <f t="shared" ref="O16:AA16" si="18">IF(A16="","",A16)</f>
        <v>|</v>
      </c>
      <c r="P16" t="str">
        <f t="shared" si="18"/>
        <v>其他线</v>
      </c>
      <c r="Q16" t="str">
        <f t="shared" si="18"/>
        <v>|</v>
      </c>
      <c r="R16" t="str">
        <f t="shared" si="18"/>
        <v>7.3 制定预算</v>
      </c>
      <c r="S16" t="str">
        <f t="shared" si="18"/>
        <v>|</v>
      </c>
      <c r="T16" t="str">
        <f t="shared" si="16"/>
        <v>[主线内容-项目资金需求](主线内容-项目资金需求)</v>
      </c>
      <c r="U16" t="str">
        <f t="shared" si="18"/>
        <v>|</v>
      </c>
      <c r="V16" t="str">
        <f t="shared" si="18"/>
        <v>7.4 控制成本</v>
      </c>
      <c r="W16" t="str">
        <f t="shared" si="18"/>
        <v>|</v>
      </c>
      <c r="X16" t="str">
        <f t="shared" si="4"/>
        <v/>
      </c>
      <c r="Y16" t="str">
        <f t="shared" si="18"/>
        <v>|</v>
      </c>
      <c r="Z16" t="str">
        <f t="shared" si="18"/>
        <v/>
      </c>
      <c r="AA16" t="str">
        <f t="shared" si="18"/>
        <v>|</v>
      </c>
    </row>
    <row r="17" spans="1:27">
      <c r="A17" t="s">
        <v>24</v>
      </c>
      <c r="B17" t="s">
        <v>59</v>
      </c>
      <c r="C17" t="s">
        <v>24</v>
      </c>
      <c r="D17" t="s">
        <v>63</v>
      </c>
      <c r="E17" t="s">
        <v>24</v>
      </c>
      <c r="F17" t="s">
        <v>64</v>
      </c>
      <c r="G17" t="s">
        <v>24</v>
      </c>
      <c r="H17" t="s">
        <v>65</v>
      </c>
      <c r="I17" t="s">
        <v>24</v>
      </c>
      <c r="K17" t="s">
        <v>24</v>
      </c>
      <c r="M17" t="s">
        <v>24</v>
      </c>
      <c r="O17" t="str">
        <f t="shared" ref="O17:AA17" si="19">IF(A17="","",A17)</f>
        <v>|</v>
      </c>
      <c r="P17" t="str">
        <f t="shared" si="19"/>
        <v>其他线</v>
      </c>
      <c r="Q17" t="str">
        <f t="shared" si="19"/>
        <v>|</v>
      </c>
      <c r="R17" t="str">
        <f t="shared" si="19"/>
        <v>9.4 建设团队</v>
      </c>
      <c r="S17" t="str">
        <f t="shared" si="19"/>
        <v>|</v>
      </c>
      <c r="T17" t="str">
        <f t="shared" si="16"/>
        <v>[主线内容-团队绩效评价](主线内容-团队绩效评价)</v>
      </c>
      <c r="U17" t="str">
        <f t="shared" si="19"/>
        <v>|</v>
      </c>
      <c r="V17" t="str">
        <f t="shared" si="19"/>
        <v>9.5 管理团队</v>
      </c>
      <c r="W17" t="str">
        <f t="shared" si="19"/>
        <v>|</v>
      </c>
      <c r="X17" t="str">
        <f t="shared" si="4"/>
        <v/>
      </c>
      <c r="Y17" t="str">
        <f t="shared" si="19"/>
        <v>|</v>
      </c>
      <c r="Z17" t="str">
        <f t="shared" si="19"/>
        <v/>
      </c>
      <c r="AA17" t="str">
        <f t="shared" si="19"/>
        <v>|</v>
      </c>
    </row>
    <row r="18" spans="1:27">
      <c r="A18" t="s">
        <v>24</v>
      </c>
      <c r="B18" t="s">
        <v>66</v>
      </c>
      <c r="C18" t="s">
        <v>24</v>
      </c>
      <c r="D18" t="s">
        <v>21</v>
      </c>
      <c r="E18" t="s">
        <v>24</v>
      </c>
      <c r="F18" t="s">
        <v>67</v>
      </c>
      <c r="G18" t="s">
        <v>24</v>
      </c>
      <c r="H18" t="s">
        <v>68</v>
      </c>
      <c r="I18" t="s">
        <v>24</v>
      </c>
      <c r="K18" t="s">
        <v>24</v>
      </c>
      <c r="M18" t="s">
        <v>24</v>
      </c>
      <c r="O18" t="str">
        <f t="shared" ref="O18:AA18" si="20">IF(A18="","",A18)</f>
        <v>|</v>
      </c>
      <c r="P18" t="str">
        <f t="shared" si="20"/>
        <v>协议线</v>
      </c>
      <c r="Q18" t="str">
        <f t="shared" si="20"/>
        <v>|</v>
      </c>
      <c r="R18" t="str">
        <f t="shared" si="20"/>
        <v>12.2 实施采购</v>
      </c>
      <c r="S18" t="str">
        <f t="shared" si="20"/>
        <v>|</v>
      </c>
      <c r="T18" t="str">
        <f t="shared" si="16"/>
        <v>[主线内容-协议](主线内容-协议)</v>
      </c>
      <c r="U18" t="str">
        <f t="shared" si="20"/>
        <v>|</v>
      </c>
      <c r="V18" t="str">
        <f t="shared" si="20"/>
        <v>4.1, 4.5, 4.7, 6.5, 7.3, 9.6, 12.3, 13.1, 13.2</v>
      </c>
      <c r="W18" t="str">
        <f t="shared" si="20"/>
        <v>|</v>
      </c>
      <c r="X18" t="str">
        <f t="shared" si="4"/>
        <v/>
      </c>
      <c r="Y18" t="str">
        <f t="shared" si="20"/>
        <v>|</v>
      </c>
      <c r="Z18" t="str">
        <f t="shared" si="20"/>
        <v/>
      </c>
      <c r="AA18" t="str">
        <f t="shared" si="20"/>
        <v>|</v>
      </c>
    </row>
    <row r="19" spans="1:27">
      <c r="A19" t="s">
        <v>24</v>
      </c>
      <c r="C19" t="s">
        <v>24</v>
      </c>
      <c r="D19" s="11" t="s">
        <v>69</v>
      </c>
      <c r="E19" t="s">
        <v>24</v>
      </c>
      <c r="G19" t="s">
        <v>24</v>
      </c>
      <c r="H19" t="s">
        <v>70</v>
      </c>
      <c r="I19" t="s">
        <v>24</v>
      </c>
      <c r="K19" t="s">
        <v>24</v>
      </c>
      <c r="M19" t="s">
        <v>24</v>
      </c>
      <c r="O19" t="str">
        <f t="shared" ref="O19:AA19" si="21">IF(A19="","",A19)</f>
        <v>|</v>
      </c>
      <c r="P19" t="str">
        <f t="shared" si="21"/>
        <v/>
      </c>
      <c r="Q19" t="str">
        <f t="shared" si="21"/>
        <v>|</v>
      </c>
      <c r="R19" t="str">
        <f t="shared" si="21"/>
        <v>就看12.2</v>
      </c>
      <c r="S19" t="str">
        <f t="shared" si="21"/>
        <v>|</v>
      </c>
      <c r="T19" t="str">
        <f t="shared" si="16"/>
        <v/>
      </c>
      <c r="U19" t="str">
        <f t="shared" si="21"/>
        <v>|</v>
      </c>
      <c r="V19" t="str">
        <f t="shared" si="21"/>
        <v>4.1 制定项目章程, 4.5 监控项目工作, 4.7 结束项目或阶段, 6.5 制定进度计划, 7.3 制定预算, 9.6 控制资源, 12.3 控制采购, 13.1 识别相关方, 13.2 规划相关方参与</v>
      </c>
      <c r="W19" t="str">
        <f t="shared" si="21"/>
        <v>|</v>
      </c>
      <c r="X19" t="str">
        <f t="shared" si="4"/>
        <v/>
      </c>
      <c r="Y19" t="str">
        <f t="shared" si="21"/>
        <v>|</v>
      </c>
      <c r="Z19" t="str">
        <f t="shared" si="21"/>
        <v/>
      </c>
      <c r="AA19" t="str">
        <f t="shared" si="21"/>
        <v>|</v>
      </c>
    </row>
    <row r="20" spans="1:27">
      <c r="A20" t="s">
        <v>24</v>
      </c>
      <c r="B20" t="s">
        <v>59</v>
      </c>
      <c r="C20" t="s">
        <v>24</v>
      </c>
      <c r="D20" t="s">
        <v>21</v>
      </c>
      <c r="E20" t="s">
        <v>24</v>
      </c>
      <c r="F20" t="s">
        <v>71</v>
      </c>
      <c r="G20" t="s">
        <v>24</v>
      </c>
      <c r="H20" t="s">
        <v>72</v>
      </c>
      <c r="I20" t="s">
        <v>24</v>
      </c>
      <c r="K20" t="s">
        <v>24</v>
      </c>
      <c r="M20" t="s">
        <v>24</v>
      </c>
      <c r="O20" t="str">
        <f t="shared" ref="O20:AA20" si="22">IF(A20="","",A20)</f>
        <v>|</v>
      </c>
      <c r="P20" t="str">
        <f t="shared" si="22"/>
        <v>其他线</v>
      </c>
      <c r="Q20" t="str">
        <f t="shared" si="22"/>
        <v>|</v>
      </c>
      <c r="R20" t="str">
        <f t="shared" si="22"/>
        <v>12.2 实施采购</v>
      </c>
      <c r="S20" t="str">
        <f t="shared" si="22"/>
        <v>|</v>
      </c>
      <c r="T20" t="str">
        <f t="shared" si="16"/>
        <v>[主线内容-投标人会议](主线内容-投标人会议)</v>
      </c>
      <c r="U20" t="str">
        <f t="shared" si="22"/>
        <v>|</v>
      </c>
      <c r="V20" t="str">
        <f t="shared" si="22"/>
        <v>12.3 控制采购</v>
      </c>
      <c r="W20" t="str">
        <f t="shared" si="22"/>
        <v>|</v>
      </c>
      <c r="X20" t="str">
        <f t="shared" si="4"/>
        <v/>
      </c>
      <c r="Y20" t="str">
        <f t="shared" si="22"/>
        <v>|</v>
      </c>
      <c r="Z20" t="str">
        <f t="shared" si="22"/>
        <v/>
      </c>
      <c r="AA20" t="str">
        <f t="shared" si="22"/>
        <v>|</v>
      </c>
    </row>
    <row r="25" spans="8:9">
      <c r="H25" s="13">
        <v>4.3</v>
      </c>
      <c r="I25" t="str">
        <f>VLOOKUP(H25,'表-章节'!A:C,3,FALSE)</f>
        <v>4.3 指导与管理项目工作</v>
      </c>
    </row>
    <row r="26" spans="8:9">
      <c r="H26">
        <v>8.3</v>
      </c>
      <c r="I26" t="str">
        <f>VLOOKUP(H26,'表-章节'!A:C,3,FALSE)</f>
        <v>8.3 控制质量</v>
      </c>
    </row>
    <row r="27" spans="8:9">
      <c r="H27">
        <v>12.3</v>
      </c>
      <c r="I27" t="str">
        <f>VLOOKUP(H27,'表-章节'!A:C,3,FALSE)</f>
        <v>12.3 控制采购</v>
      </c>
    </row>
    <row r="28" spans="8:9">
      <c r="H28">
        <v>6.5</v>
      </c>
      <c r="I28" t="str">
        <f>VLOOKUP(H28,'表-章节'!A:C,3,FALSE)</f>
        <v>6.5 制定进度计划</v>
      </c>
    </row>
    <row r="29" spans="8:9">
      <c r="H29">
        <v>7.3</v>
      </c>
      <c r="I29" t="str">
        <f>VLOOKUP(H29,'表-章节'!A:C,3,FALSE)</f>
        <v>7.3 制定预算</v>
      </c>
    </row>
    <row r="30" spans="8:9">
      <c r="H30">
        <v>9.6</v>
      </c>
      <c r="I30" t="str">
        <f>VLOOKUP(H30,'表-章节'!A:C,3,FALSE)</f>
        <v>9.6 控制资源</v>
      </c>
    </row>
    <row r="31" spans="8:9">
      <c r="H31">
        <v>12.3</v>
      </c>
      <c r="I31" t="str">
        <f>VLOOKUP(H31,'表-章节'!A:C,3,FALSE)</f>
        <v>12.3 控制采购</v>
      </c>
    </row>
    <row r="32" spans="8:9">
      <c r="H32">
        <v>13.1</v>
      </c>
      <c r="I32" t="str">
        <f>VLOOKUP(H32,'表-章节'!A:C,3,FALSE)</f>
        <v>13.1 识别相关方</v>
      </c>
    </row>
    <row r="33" spans="8:9">
      <c r="H33">
        <v>13.2</v>
      </c>
      <c r="I33" t="str">
        <f>VLOOKUP(H33,'表-章节'!A:C,3,FALSE)</f>
        <v>13.2 规划相关方参与</v>
      </c>
    </row>
    <row r="125" spans="4:4">
      <c r="D125">
        <v>4.6</v>
      </c>
    </row>
  </sheetData>
  <hyperlinks>
    <hyperlink ref="D15" location="过程!C18" display="就看4.1"/>
    <hyperlink ref="D13" location="过程!BV18" display="就看4.6"/>
    <hyperlink ref="D19" location="过程!R359" display="就看12.2"/>
  </hyperlinks>
  <pageMargins left="0.75" right="0.75" top="1" bottom="1" header="0.511805555555556" footer="0.511805555555556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V722"/>
  <sheetViews>
    <sheetView zoomScale="90" zoomScaleNormal="90" topLeftCell="AE45" workbookViewId="0">
      <selection activeCell="AK69" sqref="AK69"/>
    </sheetView>
  </sheetViews>
  <sheetFormatPr defaultColWidth="9.14285714285714" defaultRowHeight="17.6"/>
  <cols>
    <col min="43" max="43" width="16.3660714285714" customWidth="1"/>
  </cols>
  <sheetData>
    <row r="1" spans="8:8">
      <c r="H1" s="8"/>
    </row>
    <row r="2" spans="8:21">
      <c r="H2" s="8"/>
      <c r="U2" s="9"/>
    </row>
    <row r="3" spans="8:8">
      <c r="H3" s="8"/>
    </row>
    <row r="4" spans="8:8">
      <c r="H4" s="8"/>
    </row>
    <row r="5" spans="8:8">
      <c r="H5" s="8"/>
    </row>
    <row r="6" spans="2:8">
      <c r="B6" t="s">
        <v>11</v>
      </c>
      <c r="C6" t="s">
        <v>12</v>
      </c>
      <c r="H6" s="8"/>
    </row>
    <row r="7" spans="2:10">
      <c r="B7" t="s">
        <v>15</v>
      </c>
      <c r="C7" t="s">
        <v>16</v>
      </c>
      <c r="H7" s="8"/>
      <c r="J7" t="s">
        <v>73</v>
      </c>
    </row>
    <row r="8" spans="3:8">
      <c r="C8" t="s">
        <v>19</v>
      </c>
      <c r="E8" t="s">
        <v>13</v>
      </c>
      <c r="F8" t="s">
        <v>14</v>
      </c>
      <c r="H8" s="8"/>
    </row>
    <row r="9" spans="5:8">
      <c r="E9" t="s">
        <v>17</v>
      </c>
      <c r="F9" t="s">
        <v>18</v>
      </c>
      <c r="H9" s="8"/>
    </row>
    <row r="10" spans="8:8">
      <c r="H10" s="8"/>
    </row>
    <row r="11" spans="8:8">
      <c r="H11" s="8"/>
    </row>
    <row r="12" spans="8:8">
      <c r="H12" s="8"/>
    </row>
    <row r="13" spans="8:8">
      <c r="H13" s="8"/>
    </row>
    <row r="14" spans="8:8">
      <c r="H14" s="8"/>
    </row>
    <row r="15" spans="8:14">
      <c r="H15" s="8"/>
      <c r="K15" t="s">
        <v>74</v>
      </c>
      <c r="N15" t="s">
        <v>22</v>
      </c>
    </row>
    <row r="16" spans="8:8">
      <c r="H16" s="8"/>
    </row>
    <row r="17" spans="8:8">
      <c r="H17" s="8"/>
    </row>
    <row r="18" spans="8:8">
      <c r="H18" s="8"/>
    </row>
    <row r="19" spans="8:8">
      <c r="H19" s="8"/>
    </row>
    <row r="20" spans="8:26">
      <c r="H20" s="8"/>
      <c r="V20" t="s">
        <v>24</v>
      </c>
      <c r="W20" t="s">
        <v>75</v>
      </c>
      <c r="X20" t="s">
        <v>24</v>
      </c>
      <c r="Y20" t="s">
        <v>26</v>
      </c>
      <c r="Z20" t="s">
        <v>24</v>
      </c>
    </row>
    <row r="21" spans="1:26">
      <c r="A21" t="s">
        <v>75</v>
      </c>
      <c r="H21" s="8"/>
      <c r="V21" t="s">
        <v>24</v>
      </c>
      <c r="W21" s="14" t="s">
        <v>28</v>
      </c>
      <c r="X21" t="s">
        <v>24</v>
      </c>
      <c r="Y21" s="14" t="s">
        <v>28</v>
      </c>
      <c r="Z21" t="s">
        <v>24</v>
      </c>
    </row>
    <row r="22" spans="8:26">
      <c r="H22" s="8"/>
      <c r="Q22" s="1" t="s">
        <v>76</v>
      </c>
      <c r="S22">
        <v>4.1</v>
      </c>
      <c r="T22" t="str">
        <f>VLOOKUP(S22,'表-章节'!A:C,3,FALSE)</f>
        <v>4.1 制定项目章程</v>
      </c>
      <c r="V22" t="s">
        <v>24</v>
      </c>
      <c r="W22" s="1" t="s">
        <v>77</v>
      </c>
      <c r="X22" t="s">
        <v>24</v>
      </c>
      <c r="Y22" t="str">
        <f>T22</f>
        <v>4.1 制定项目章程</v>
      </c>
      <c r="Z22" t="s">
        <v>24</v>
      </c>
    </row>
    <row r="23" spans="8:26">
      <c r="H23" s="8"/>
      <c r="Q23" s="1"/>
      <c r="S23">
        <v>5.2</v>
      </c>
      <c r="T23" t="str">
        <f>VLOOKUP(S23,'表-章节'!A:C,3,FALSE)</f>
        <v>5.2 收集需求</v>
      </c>
      <c r="V23" t="s">
        <v>24</v>
      </c>
      <c r="W23" s="1"/>
      <c r="X23" t="s">
        <v>24</v>
      </c>
      <c r="Y23" t="str">
        <f t="shared" ref="Y23:Y31" si="0">T23</f>
        <v>5.2 收集需求</v>
      </c>
      <c r="Z23" t="s">
        <v>24</v>
      </c>
    </row>
    <row r="24" spans="8:26">
      <c r="H24" s="8"/>
      <c r="Q24" s="1"/>
      <c r="S24">
        <v>7.3</v>
      </c>
      <c r="T24" t="str">
        <f>VLOOKUP(S24,'表-章节'!A:C,3,FALSE)</f>
        <v>7.3 制定预算</v>
      </c>
      <c r="V24" t="s">
        <v>24</v>
      </c>
      <c r="W24" s="1"/>
      <c r="X24" t="s">
        <v>24</v>
      </c>
      <c r="Y24" t="str">
        <f t="shared" si="0"/>
        <v>7.3 制定预算</v>
      </c>
      <c r="Z24" t="s">
        <v>24</v>
      </c>
    </row>
    <row r="25" spans="8:26">
      <c r="H25" s="8"/>
      <c r="Q25" s="1"/>
      <c r="S25">
        <v>12.1</v>
      </c>
      <c r="T25" t="str">
        <f>VLOOKUP(S25,'表-章节'!A:C,3,FALSE)</f>
        <v>12.1 规划采购管理</v>
      </c>
      <c r="V25" t="s">
        <v>24</v>
      </c>
      <c r="W25" s="1"/>
      <c r="X25" t="s">
        <v>24</v>
      </c>
      <c r="Y25" t="str">
        <f t="shared" si="0"/>
        <v>12.1 规划采购管理</v>
      </c>
      <c r="Z25" t="s">
        <v>24</v>
      </c>
    </row>
    <row r="26" spans="8:26">
      <c r="H26" s="8"/>
      <c r="Q26" s="1"/>
      <c r="S26">
        <v>13.1</v>
      </c>
      <c r="T26" t="str">
        <f>VLOOKUP(S26,'表-章节'!A:C,3,FALSE)</f>
        <v>13.1 识别相关方</v>
      </c>
      <c r="V26" t="s">
        <v>24</v>
      </c>
      <c r="W26" s="1"/>
      <c r="X26" t="s">
        <v>24</v>
      </c>
      <c r="Y26" t="str">
        <f t="shared" si="0"/>
        <v>13.1 识别相关方</v>
      </c>
      <c r="Z26" t="s">
        <v>24</v>
      </c>
    </row>
    <row r="27" spans="8:26">
      <c r="H27" s="8"/>
      <c r="Q27" s="1" t="s">
        <v>78</v>
      </c>
      <c r="S27">
        <v>4.1</v>
      </c>
      <c r="T27" t="str">
        <f>VLOOKUP(S27,'表-章节'!A:C,3,FALSE)</f>
        <v>4.1 制定项目章程</v>
      </c>
      <c r="V27" t="s">
        <v>24</v>
      </c>
      <c r="W27" s="1" t="s">
        <v>79</v>
      </c>
      <c r="X27" t="s">
        <v>24</v>
      </c>
      <c r="Y27" t="str">
        <f t="shared" si="0"/>
        <v>4.1 制定项目章程</v>
      </c>
      <c r="Z27" t="s">
        <v>24</v>
      </c>
    </row>
    <row r="28" spans="8:26">
      <c r="H28" s="8"/>
      <c r="Q28" s="1"/>
      <c r="S28">
        <v>7.3</v>
      </c>
      <c r="T28" t="str">
        <f>VLOOKUP(S28,'表-章节'!A:C,3,FALSE)</f>
        <v>7.3 制定预算</v>
      </c>
      <c r="V28" t="s">
        <v>24</v>
      </c>
      <c r="W28" s="1"/>
      <c r="X28" t="s">
        <v>24</v>
      </c>
      <c r="Y28" t="str">
        <f t="shared" si="0"/>
        <v>7.3 制定预算</v>
      </c>
      <c r="Z28" t="s">
        <v>24</v>
      </c>
    </row>
    <row r="29" spans="8:26">
      <c r="H29" s="8"/>
      <c r="Q29" s="1"/>
      <c r="S29">
        <v>12.1</v>
      </c>
      <c r="T29" t="str">
        <f>VLOOKUP(S29,'表-章节'!A:C,3,FALSE)</f>
        <v>12.1 规划采购管理</v>
      </c>
      <c r="V29" t="s">
        <v>24</v>
      </c>
      <c r="W29" s="1"/>
      <c r="X29" t="s">
        <v>24</v>
      </c>
      <c r="Y29" t="str">
        <f t="shared" si="0"/>
        <v>12.1 规划采购管理</v>
      </c>
      <c r="Z29" t="s">
        <v>24</v>
      </c>
    </row>
    <row r="30" spans="8:26">
      <c r="H30" s="8"/>
      <c r="Q30" s="1"/>
      <c r="S30">
        <v>13.1</v>
      </c>
      <c r="T30" t="str">
        <f>VLOOKUP(S30,'表-章节'!A:C,3,FALSE)</f>
        <v>13.1 识别相关方</v>
      </c>
      <c r="V30" t="s">
        <v>24</v>
      </c>
      <c r="W30" s="1"/>
      <c r="X30" t="s">
        <v>24</v>
      </c>
      <c r="Y30" t="str">
        <f t="shared" si="0"/>
        <v>13.1 识别相关方</v>
      </c>
      <c r="Z30" t="s">
        <v>24</v>
      </c>
    </row>
    <row r="31" spans="8:26">
      <c r="H31" s="8"/>
      <c r="Q31" s="1" t="s">
        <v>67</v>
      </c>
      <c r="S31">
        <v>4.1</v>
      </c>
      <c r="T31" t="str">
        <f>VLOOKUP(S31,'表-章节'!A:C,3,FALSE)</f>
        <v>4.1 制定项目章程</v>
      </c>
      <c r="V31" t="s">
        <v>24</v>
      </c>
      <c r="W31" s="1" t="s">
        <v>80</v>
      </c>
      <c r="X31" t="s">
        <v>24</v>
      </c>
      <c r="Y31" t="str">
        <f t="shared" si="0"/>
        <v>4.1 制定项目章程</v>
      </c>
      <c r="Z31" t="s">
        <v>24</v>
      </c>
    </row>
    <row r="32" spans="8:8">
      <c r="H32" s="8"/>
    </row>
    <row r="33" spans="8:8">
      <c r="H33" s="8"/>
    </row>
    <row r="34" spans="8:8">
      <c r="H34" s="8"/>
    </row>
    <row r="35" spans="8:8">
      <c r="H35" s="8"/>
    </row>
    <row r="36" spans="8:8">
      <c r="H36" s="8"/>
    </row>
    <row r="37" spans="8:8">
      <c r="H37" s="8"/>
    </row>
    <row r="38" spans="8:8">
      <c r="H38" s="8"/>
    </row>
    <row r="39" spans="8:8">
      <c r="H39" s="8"/>
    </row>
    <row r="40" spans="8:8">
      <c r="H40" s="8"/>
    </row>
    <row r="41" spans="8:8">
      <c r="H41" s="8"/>
    </row>
    <row r="42" spans="8:8">
      <c r="H42" s="8"/>
    </row>
    <row r="43" spans="8:8">
      <c r="H43" s="8"/>
    </row>
    <row r="44" spans="8:8">
      <c r="H44" s="8"/>
    </row>
    <row r="45" spans="8:8">
      <c r="H45" s="8"/>
    </row>
    <row r="46" spans="8:8">
      <c r="H46" s="8"/>
    </row>
    <row r="47" spans="8:8">
      <c r="H47" s="8"/>
    </row>
    <row r="48" spans="8:8">
      <c r="H48" s="8"/>
    </row>
    <row r="49" spans="1:48">
      <c r="A49" t="s">
        <v>81</v>
      </c>
      <c r="H49" s="8"/>
      <c r="AP49" t="s">
        <v>24</v>
      </c>
      <c r="AQ49" t="s">
        <v>81</v>
      </c>
      <c r="AR49" t="s">
        <v>24</v>
      </c>
      <c r="AT49" t="s">
        <v>24</v>
      </c>
      <c r="AV49" t="s">
        <v>24</v>
      </c>
    </row>
    <row r="50" spans="8:48">
      <c r="H50" s="8"/>
      <c r="AP50" t="s">
        <v>24</v>
      </c>
      <c r="AQ50" s="14" t="s">
        <v>82</v>
      </c>
      <c r="AR50" t="s">
        <v>24</v>
      </c>
      <c r="AS50" s="14" t="s">
        <v>82</v>
      </c>
      <c r="AT50" t="s">
        <v>24</v>
      </c>
      <c r="AU50" s="14" t="s">
        <v>82</v>
      </c>
      <c r="AV50" t="s">
        <v>24</v>
      </c>
    </row>
    <row r="51" spans="8:48">
      <c r="H51" s="8"/>
      <c r="AP51" t="s">
        <v>24</v>
      </c>
      <c r="AQ51" t="s">
        <v>83</v>
      </c>
      <c r="AR51" t="s">
        <v>24</v>
      </c>
      <c r="AS51" t="s">
        <v>84</v>
      </c>
      <c r="AT51" t="s">
        <v>24</v>
      </c>
      <c r="AU51">
        <v>4.7</v>
      </c>
      <c r="AV51" t="s">
        <v>24</v>
      </c>
    </row>
    <row r="52" spans="8:48">
      <c r="H52" s="8"/>
      <c r="AP52" t="s">
        <v>24</v>
      </c>
      <c r="AQ52" t="s">
        <v>85</v>
      </c>
      <c r="AR52" t="s">
        <v>24</v>
      </c>
      <c r="AS52" t="s">
        <v>86</v>
      </c>
      <c r="AT52" t="s">
        <v>24</v>
      </c>
      <c r="AU52" t="s">
        <v>87</v>
      </c>
      <c r="AV52" t="s">
        <v>24</v>
      </c>
    </row>
    <row r="53" spans="8:48">
      <c r="H53" s="8"/>
      <c r="AP53" t="s">
        <v>24</v>
      </c>
      <c r="AR53" t="s">
        <v>24</v>
      </c>
      <c r="AS53" t="s">
        <v>88</v>
      </c>
      <c r="AT53" t="s">
        <v>24</v>
      </c>
      <c r="AU53" t="s">
        <v>89</v>
      </c>
      <c r="AV53" t="s">
        <v>24</v>
      </c>
    </row>
    <row r="54" spans="8:48">
      <c r="H54" s="8"/>
      <c r="AP54" t="s">
        <v>24</v>
      </c>
      <c r="AQ54" t="s">
        <v>90</v>
      </c>
      <c r="AR54" t="s">
        <v>24</v>
      </c>
      <c r="AS54" t="s">
        <v>86</v>
      </c>
      <c r="AT54" t="s">
        <v>24</v>
      </c>
      <c r="AU54" t="s">
        <v>91</v>
      </c>
      <c r="AV54" t="s">
        <v>24</v>
      </c>
    </row>
    <row r="55" spans="8:48">
      <c r="H55" s="8"/>
      <c r="AP55" t="s">
        <v>24</v>
      </c>
      <c r="AR55" t="s">
        <v>24</v>
      </c>
      <c r="AS55" t="s">
        <v>88</v>
      </c>
      <c r="AT55" t="s">
        <v>24</v>
      </c>
      <c r="AU55" t="s">
        <v>92</v>
      </c>
      <c r="AV55" t="s">
        <v>24</v>
      </c>
    </row>
    <row r="56" spans="8:8">
      <c r="H56" s="8"/>
    </row>
    <row r="57" spans="8:8">
      <c r="H57" s="8"/>
    </row>
    <row r="58" spans="8:8">
      <c r="H58" s="8"/>
    </row>
    <row r="59" spans="8:8">
      <c r="H59" s="8"/>
    </row>
    <row r="60" spans="8:8">
      <c r="H60" s="8"/>
    </row>
    <row r="61" spans="8:8">
      <c r="H61" s="8"/>
    </row>
    <row r="62" spans="8:8">
      <c r="H62" s="8"/>
    </row>
    <row r="63" spans="8:8">
      <c r="H63" s="8"/>
    </row>
    <row r="64" spans="8:8">
      <c r="H64" s="8"/>
    </row>
    <row r="65" spans="8:8">
      <c r="H65" s="8"/>
    </row>
    <row r="66" spans="8:8">
      <c r="H66" s="8"/>
    </row>
    <row r="67" spans="8:8">
      <c r="H67" s="8"/>
    </row>
    <row r="68" spans="8:8">
      <c r="H68" s="8"/>
    </row>
    <row r="69" spans="8:8">
      <c r="H69" s="8"/>
    </row>
    <row r="70" spans="8:8">
      <c r="H70" s="8"/>
    </row>
    <row r="71" spans="8:8">
      <c r="H71" s="8"/>
    </row>
    <row r="72" spans="8:8">
      <c r="H72" s="8"/>
    </row>
    <row r="73" spans="8:8">
      <c r="H73" s="8"/>
    </row>
    <row r="74" spans="8:8">
      <c r="H74" s="8"/>
    </row>
    <row r="75" spans="8:8">
      <c r="H75" s="8"/>
    </row>
    <row r="76" spans="8:8">
      <c r="H76" s="8"/>
    </row>
    <row r="77" spans="8:8">
      <c r="H77" s="8"/>
    </row>
    <row r="78" spans="8:8">
      <c r="H78" s="8"/>
    </row>
    <row r="79" spans="8:8">
      <c r="H79" s="8"/>
    </row>
    <row r="80" spans="8:8">
      <c r="H80" s="8"/>
    </row>
    <row r="81" spans="8:8">
      <c r="H81" s="8"/>
    </row>
    <row r="82" spans="1:8">
      <c r="A82" t="s">
        <v>41</v>
      </c>
      <c r="H82" s="8"/>
    </row>
    <row r="83" spans="8:23">
      <c r="H83" s="8"/>
      <c r="O83" t="s">
        <v>24</v>
      </c>
      <c r="Q83" t="s">
        <v>24</v>
      </c>
      <c r="S83" t="s">
        <v>24</v>
      </c>
      <c r="U83" t="s">
        <v>24</v>
      </c>
      <c r="W83" t="s">
        <v>24</v>
      </c>
    </row>
    <row r="84" spans="8:23">
      <c r="H84" s="8"/>
      <c r="O84" t="s">
        <v>24</v>
      </c>
      <c r="P84" s="14" t="s">
        <v>82</v>
      </c>
      <c r="Q84" t="s">
        <v>24</v>
      </c>
      <c r="R84" s="14" t="s">
        <v>82</v>
      </c>
      <c r="S84" t="s">
        <v>24</v>
      </c>
      <c r="T84" s="14" t="s">
        <v>82</v>
      </c>
      <c r="U84" t="s">
        <v>24</v>
      </c>
      <c r="V84" s="14" t="s">
        <v>82</v>
      </c>
      <c r="W84" t="s">
        <v>24</v>
      </c>
    </row>
    <row r="85" spans="8:23">
      <c r="H85" s="8"/>
      <c r="O85" t="s">
        <v>24</v>
      </c>
      <c r="P85" t="s">
        <v>41</v>
      </c>
      <c r="Q85" t="s">
        <v>24</v>
      </c>
      <c r="R85" t="s">
        <v>84</v>
      </c>
      <c r="S85" t="s">
        <v>24</v>
      </c>
      <c r="T85" t="s">
        <v>93</v>
      </c>
      <c r="U85" t="s">
        <v>24</v>
      </c>
      <c r="V85" t="s">
        <v>20</v>
      </c>
      <c r="W85" t="s">
        <v>24</v>
      </c>
    </row>
    <row r="86" spans="8:23">
      <c r="H86" s="8"/>
      <c r="O86" t="s">
        <v>24</v>
      </c>
      <c r="Q86" t="s">
        <v>24</v>
      </c>
      <c r="S86" t="s">
        <v>24</v>
      </c>
      <c r="T86" t="s">
        <v>94</v>
      </c>
      <c r="U86" t="s">
        <v>24</v>
      </c>
      <c r="W86" t="s">
        <v>24</v>
      </c>
    </row>
    <row r="87" spans="8:23">
      <c r="H87" s="8"/>
      <c r="O87" t="s">
        <v>24</v>
      </c>
      <c r="Q87" t="s">
        <v>24</v>
      </c>
      <c r="S87" t="s">
        <v>24</v>
      </c>
      <c r="T87" t="s">
        <v>95</v>
      </c>
      <c r="U87" t="s">
        <v>24</v>
      </c>
      <c r="W87" t="s">
        <v>24</v>
      </c>
    </row>
    <row r="88" spans="8:23">
      <c r="H88" s="8"/>
      <c r="O88" t="s">
        <v>24</v>
      </c>
      <c r="Q88" t="s">
        <v>24</v>
      </c>
      <c r="S88" t="s">
        <v>24</v>
      </c>
      <c r="T88" t="s">
        <v>96</v>
      </c>
      <c r="U88" t="s">
        <v>24</v>
      </c>
      <c r="W88" t="s">
        <v>24</v>
      </c>
    </row>
    <row r="89" spans="8:23">
      <c r="H89" s="8"/>
      <c r="O89" t="s">
        <v>24</v>
      </c>
      <c r="Q89" t="s">
        <v>24</v>
      </c>
      <c r="S89" t="s">
        <v>24</v>
      </c>
      <c r="T89" t="s">
        <v>97</v>
      </c>
      <c r="U89" t="s">
        <v>24</v>
      </c>
      <c r="W89" t="s">
        <v>24</v>
      </c>
    </row>
    <row r="90" spans="8:23">
      <c r="H90" s="8"/>
      <c r="O90" t="s">
        <v>24</v>
      </c>
      <c r="Q90" t="s">
        <v>24</v>
      </c>
      <c r="R90" t="s">
        <v>84</v>
      </c>
      <c r="S90" t="s">
        <v>24</v>
      </c>
      <c r="T90" t="s">
        <v>98</v>
      </c>
      <c r="U90" t="s">
        <v>24</v>
      </c>
      <c r="V90" t="s">
        <v>72</v>
      </c>
      <c r="W90" t="s">
        <v>24</v>
      </c>
    </row>
    <row r="91" spans="8:23">
      <c r="H91" s="8"/>
      <c r="O91" t="s">
        <v>24</v>
      </c>
      <c r="Q91" t="s">
        <v>24</v>
      </c>
      <c r="S91" t="s">
        <v>24</v>
      </c>
      <c r="T91" t="s">
        <v>99</v>
      </c>
      <c r="U91" t="s">
        <v>24</v>
      </c>
      <c r="W91" t="s">
        <v>24</v>
      </c>
    </row>
    <row r="92" spans="8:23">
      <c r="H92" s="8"/>
      <c r="O92" t="s">
        <v>24</v>
      </c>
      <c r="Q92" t="s">
        <v>24</v>
      </c>
      <c r="R92" t="s">
        <v>88</v>
      </c>
      <c r="S92" t="s">
        <v>24</v>
      </c>
      <c r="U92" t="s">
        <v>24</v>
      </c>
      <c r="V92" t="s">
        <v>21</v>
      </c>
      <c r="W92" t="s">
        <v>24</v>
      </c>
    </row>
    <row r="93" spans="8:8">
      <c r="H93" s="8"/>
    </row>
    <row r="94" spans="1:8">
      <c r="A94" t="s">
        <v>100</v>
      </c>
      <c r="H94" s="8"/>
    </row>
    <row r="95" spans="8:8">
      <c r="H95" s="8"/>
    </row>
    <row r="96" spans="8:8">
      <c r="H96" s="8"/>
    </row>
    <row r="97" spans="6:8">
      <c r="F97" t="s">
        <v>101</v>
      </c>
      <c r="H97" s="8"/>
    </row>
    <row r="98" spans="6:8">
      <c r="F98" t="s">
        <v>102</v>
      </c>
      <c r="H98" s="8"/>
    </row>
    <row r="99" spans="6:8">
      <c r="F99" t="s">
        <v>103</v>
      </c>
      <c r="H99" s="8"/>
    </row>
    <row r="100" spans="6:8">
      <c r="F100" t="s">
        <v>104</v>
      </c>
      <c r="H100" s="8"/>
    </row>
    <row r="101" spans="6:21">
      <c r="F101" t="s">
        <v>105</v>
      </c>
      <c r="H101" s="8"/>
      <c r="S101" t="s">
        <v>106</v>
      </c>
      <c r="T101" t="s">
        <v>107</v>
      </c>
      <c r="U101" t="s">
        <v>108</v>
      </c>
    </row>
    <row r="102" spans="6:21">
      <c r="F102" t="s">
        <v>109</v>
      </c>
      <c r="H102" s="8"/>
      <c r="S102">
        <v>4.2</v>
      </c>
      <c r="T102" t="s">
        <v>84</v>
      </c>
      <c r="U102" t="s">
        <v>100</v>
      </c>
    </row>
    <row r="103" spans="6:21">
      <c r="F103" t="s">
        <v>110</v>
      </c>
      <c r="H103" s="8"/>
      <c r="S103">
        <v>4.2</v>
      </c>
      <c r="T103" t="s">
        <v>84</v>
      </c>
      <c r="U103" t="s">
        <v>102</v>
      </c>
    </row>
    <row r="104" spans="8:21">
      <c r="H104" s="8"/>
      <c r="S104">
        <v>4.2</v>
      </c>
      <c r="T104" t="s">
        <v>84</v>
      </c>
      <c r="U104" t="s">
        <v>103</v>
      </c>
    </row>
    <row r="105" spans="8:21">
      <c r="H105" s="8"/>
      <c r="S105">
        <v>4.2</v>
      </c>
      <c r="T105" t="s">
        <v>84</v>
      </c>
      <c r="U105" t="s">
        <v>104</v>
      </c>
    </row>
    <row r="106" spans="8:21">
      <c r="H106" s="8"/>
      <c r="S106">
        <v>4.2</v>
      </c>
      <c r="T106" t="s">
        <v>84</v>
      </c>
      <c r="U106" t="s">
        <v>105</v>
      </c>
    </row>
    <row r="107" spans="8:21">
      <c r="H107" s="8"/>
      <c r="S107">
        <v>4.2</v>
      </c>
      <c r="T107" t="s">
        <v>84</v>
      </c>
      <c r="U107" t="s">
        <v>109</v>
      </c>
    </row>
    <row r="108" spans="8:21">
      <c r="H108" s="8"/>
      <c r="S108" t="s">
        <v>111</v>
      </c>
      <c r="T108" t="s">
        <v>84</v>
      </c>
      <c r="U108" t="s">
        <v>112</v>
      </c>
    </row>
    <row r="109" spans="8:21">
      <c r="H109" s="8"/>
      <c r="S109">
        <v>4.4</v>
      </c>
      <c r="T109" t="s">
        <v>88</v>
      </c>
      <c r="U109" t="s">
        <v>112</v>
      </c>
    </row>
    <row r="110" spans="8:21">
      <c r="H110" s="8"/>
      <c r="S110">
        <v>4.5</v>
      </c>
      <c r="T110" t="s">
        <v>88</v>
      </c>
      <c r="U110" t="s">
        <v>112</v>
      </c>
    </row>
    <row r="111" spans="8:21">
      <c r="H111" s="8"/>
      <c r="S111">
        <v>4.7</v>
      </c>
      <c r="T111" t="s">
        <v>88</v>
      </c>
      <c r="U111" t="s">
        <v>112</v>
      </c>
    </row>
    <row r="112" spans="8:21">
      <c r="H112" s="8"/>
      <c r="S112">
        <v>11.1</v>
      </c>
      <c r="T112" t="s">
        <v>88</v>
      </c>
      <c r="U112" t="s">
        <v>112</v>
      </c>
    </row>
    <row r="113" spans="8:21">
      <c r="H113" s="8"/>
      <c r="S113" t="s">
        <v>111</v>
      </c>
      <c r="T113" t="s">
        <v>84</v>
      </c>
      <c r="U113" t="s">
        <v>113</v>
      </c>
    </row>
    <row r="114" spans="8:21">
      <c r="H114" s="8"/>
      <c r="S114">
        <v>4.3</v>
      </c>
      <c r="T114" t="s">
        <v>86</v>
      </c>
      <c r="U114" t="s">
        <v>113</v>
      </c>
    </row>
    <row r="115" spans="8:21">
      <c r="H115" s="8"/>
      <c r="S115">
        <v>4.4</v>
      </c>
      <c r="T115" t="s">
        <v>86</v>
      </c>
      <c r="U115" t="s">
        <v>113</v>
      </c>
    </row>
    <row r="116" spans="8:21">
      <c r="H116" s="8"/>
      <c r="S116">
        <v>4.5</v>
      </c>
      <c r="T116" t="s">
        <v>86</v>
      </c>
      <c r="U116" t="s">
        <v>113</v>
      </c>
    </row>
    <row r="117" spans="8:21">
      <c r="H117" s="8"/>
      <c r="S117">
        <v>4.6</v>
      </c>
      <c r="T117" t="s">
        <v>86</v>
      </c>
      <c r="U117" t="s">
        <v>113</v>
      </c>
    </row>
    <row r="118" spans="8:21">
      <c r="H118" s="8"/>
      <c r="S118">
        <v>11.7</v>
      </c>
      <c r="T118" t="s">
        <v>86</v>
      </c>
      <c r="U118" t="s">
        <v>113</v>
      </c>
    </row>
    <row r="119" spans="8:21">
      <c r="H119" s="8"/>
      <c r="S119">
        <v>4.6</v>
      </c>
      <c r="T119" t="s">
        <v>88</v>
      </c>
      <c r="U119" t="s">
        <v>102</v>
      </c>
    </row>
    <row r="120" spans="8:21">
      <c r="H120" s="8"/>
      <c r="S120">
        <v>4.6</v>
      </c>
      <c r="T120" t="s">
        <v>88</v>
      </c>
      <c r="U120" t="s">
        <v>103</v>
      </c>
    </row>
    <row r="121" spans="8:21">
      <c r="H121" s="8"/>
      <c r="S121">
        <v>4.6</v>
      </c>
      <c r="T121" t="s">
        <v>88</v>
      </c>
      <c r="U121" t="s">
        <v>114</v>
      </c>
    </row>
    <row r="122" spans="8:21">
      <c r="H122" s="8"/>
      <c r="S122">
        <v>4.6</v>
      </c>
      <c r="T122" t="s">
        <v>88</v>
      </c>
      <c r="U122" t="s">
        <v>115</v>
      </c>
    </row>
    <row r="123" spans="8:21">
      <c r="H123" s="8"/>
      <c r="S123">
        <v>4.6</v>
      </c>
      <c r="T123" t="s">
        <v>88</v>
      </c>
      <c r="U123" t="s">
        <v>116</v>
      </c>
    </row>
    <row r="124" spans="8:21">
      <c r="H124" s="8"/>
      <c r="S124">
        <v>5.1</v>
      </c>
      <c r="T124" t="s">
        <v>84</v>
      </c>
      <c r="U124" t="s">
        <v>117</v>
      </c>
    </row>
    <row r="125" spans="8:21">
      <c r="H125" s="8"/>
      <c r="S125">
        <v>5.1</v>
      </c>
      <c r="T125" t="s">
        <v>84</v>
      </c>
      <c r="U125" t="s">
        <v>118</v>
      </c>
    </row>
    <row r="126" spans="8:21">
      <c r="H126" s="8"/>
      <c r="S126">
        <v>5.1</v>
      </c>
      <c r="T126" t="s">
        <v>88</v>
      </c>
      <c r="U126" t="s">
        <v>119</v>
      </c>
    </row>
    <row r="127" spans="8:21">
      <c r="H127" s="8"/>
      <c r="S127">
        <v>5.1</v>
      </c>
      <c r="T127" t="s">
        <v>88</v>
      </c>
      <c r="U127" t="s">
        <v>105</v>
      </c>
    </row>
    <row r="128" spans="8:21">
      <c r="H128" s="8"/>
      <c r="S128">
        <v>5.1</v>
      </c>
      <c r="T128" t="s">
        <v>88</v>
      </c>
      <c r="U128" t="s">
        <v>109</v>
      </c>
    </row>
    <row r="129" spans="8:21">
      <c r="H129" s="8"/>
      <c r="S129">
        <v>5.2</v>
      </c>
      <c r="T129" t="s">
        <v>88</v>
      </c>
      <c r="U129" t="s">
        <v>118</v>
      </c>
    </row>
    <row r="130" spans="8:21">
      <c r="H130" s="8"/>
      <c r="S130">
        <v>5.2</v>
      </c>
      <c r="T130" t="s">
        <v>88</v>
      </c>
      <c r="U130" t="s">
        <v>117</v>
      </c>
    </row>
    <row r="131" spans="8:21">
      <c r="H131" s="8"/>
      <c r="S131">
        <v>5.2</v>
      </c>
      <c r="T131" t="s">
        <v>88</v>
      </c>
      <c r="U131" t="s">
        <v>120</v>
      </c>
    </row>
    <row r="132" spans="8:21">
      <c r="H132" s="8"/>
      <c r="S132">
        <v>5.3</v>
      </c>
      <c r="T132" t="s">
        <v>88</v>
      </c>
      <c r="U132" t="s">
        <v>117</v>
      </c>
    </row>
    <row r="133" spans="8:21">
      <c r="H133" s="8"/>
      <c r="S133">
        <v>5.4</v>
      </c>
      <c r="T133" t="s">
        <v>88</v>
      </c>
      <c r="U133" t="s">
        <v>117</v>
      </c>
    </row>
    <row r="134" spans="8:21">
      <c r="H134" s="8"/>
      <c r="S134">
        <v>5.4</v>
      </c>
      <c r="T134" t="s">
        <v>84</v>
      </c>
      <c r="U134" t="s">
        <v>114</v>
      </c>
    </row>
    <row r="135" spans="8:21">
      <c r="H135" s="8"/>
      <c r="S135">
        <v>5.5</v>
      </c>
      <c r="T135" t="s">
        <v>88</v>
      </c>
      <c r="U135" t="s">
        <v>117</v>
      </c>
    </row>
    <row r="136" spans="8:21">
      <c r="H136" s="8"/>
      <c r="S136">
        <v>5.5</v>
      </c>
      <c r="T136" t="s">
        <v>88</v>
      </c>
      <c r="U136" t="s">
        <v>118</v>
      </c>
    </row>
    <row r="137" spans="8:21">
      <c r="H137" s="8"/>
      <c r="S137">
        <v>5.5</v>
      </c>
      <c r="T137" t="s">
        <v>88</v>
      </c>
      <c r="U137" t="s">
        <v>114</v>
      </c>
    </row>
    <row r="138" spans="8:21">
      <c r="H138" s="8"/>
      <c r="S138">
        <v>5.6</v>
      </c>
      <c r="T138" t="s">
        <v>86</v>
      </c>
      <c r="U138" t="s">
        <v>117</v>
      </c>
    </row>
    <row r="139" spans="8:21">
      <c r="H139" s="8"/>
      <c r="S139">
        <v>5.6</v>
      </c>
      <c r="T139" t="s">
        <v>86</v>
      </c>
      <c r="U139" t="s">
        <v>114</v>
      </c>
    </row>
    <row r="140" spans="8:21">
      <c r="H140" s="8"/>
      <c r="S140">
        <v>5.6</v>
      </c>
      <c r="T140" t="s">
        <v>86</v>
      </c>
      <c r="U140" t="s">
        <v>115</v>
      </c>
    </row>
    <row r="141" spans="8:21">
      <c r="H141" s="8"/>
      <c r="S141">
        <v>5.6</v>
      </c>
      <c r="T141" t="s">
        <v>86</v>
      </c>
      <c r="U141" t="s">
        <v>116</v>
      </c>
    </row>
    <row r="142" spans="8:21">
      <c r="H142" s="8"/>
      <c r="S142">
        <v>5.6</v>
      </c>
      <c r="T142" t="s">
        <v>86</v>
      </c>
      <c r="U142" t="s">
        <v>104</v>
      </c>
    </row>
    <row r="143" spans="8:21">
      <c r="H143" s="8"/>
      <c r="S143">
        <v>5.6</v>
      </c>
      <c r="T143" t="s">
        <v>88</v>
      </c>
      <c r="U143" t="s">
        <v>117</v>
      </c>
    </row>
    <row r="144" spans="8:21">
      <c r="H144" s="8"/>
      <c r="S144">
        <v>5.6</v>
      </c>
      <c r="T144" t="s">
        <v>88</v>
      </c>
      <c r="U144" t="s">
        <v>118</v>
      </c>
    </row>
    <row r="145" spans="8:21">
      <c r="H145" s="8"/>
      <c r="S145">
        <v>5.6</v>
      </c>
      <c r="T145" t="s">
        <v>88</v>
      </c>
      <c r="U145" t="s">
        <v>102</v>
      </c>
    </row>
    <row r="146" spans="8:21">
      <c r="H146" s="8"/>
      <c r="S146">
        <v>5.6</v>
      </c>
      <c r="T146" t="s">
        <v>88</v>
      </c>
      <c r="U146" t="s">
        <v>103</v>
      </c>
    </row>
    <row r="147" spans="8:21">
      <c r="H147" s="8"/>
      <c r="S147">
        <v>5.6</v>
      </c>
      <c r="T147" t="s">
        <v>88</v>
      </c>
      <c r="U147" t="s">
        <v>114</v>
      </c>
    </row>
    <row r="148" spans="8:21">
      <c r="H148" s="8"/>
      <c r="S148">
        <v>5.6</v>
      </c>
      <c r="T148" t="s">
        <v>88</v>
      </c>
      <c r="U148" t="s">
        <v>104</v>
      </c>
    </row>
    <row r="149" spans="8:21">
      <c r="H149" s="8"/>
      <c r="S149">
        <v>6.1</v>
      </c>
      <c r="T149" t="s">
        <v>84</v>
      </c>
      <c r="U149" t="s">
        <v>121</v>
      </c>
    </row>
    <row r="150" spans="8:21">
      <c r="H150" s="8"/>
      <c r="S150">
        <v>6.1</v>
      </c>
      <c r="T150" t="s">
        <v>88</v>
      </c>
      <c r="U150" t="s">
        <v>117</v>
      </c>
    </row>
    <row r="151" spans="8:21">
      <c r="H151" s="8"/>
      <c r="S151">
        <v>6.1</v>
      </c>
      <c r="T151" t="s">
        <v>88</v>
      </c>
      <c r="U151" t="s">
        <v>109</v>
      </c>
    </row>
    <row r="152" spans="8:21">
      <c r="H152" s="8"/>
      <c r="S152">
        <v>6.2</v>
      </c>
      <c r="T152" t="s">
        <v>86</v>
      </c>
      <c r="U152" t="s">
        <v>115</v>
      </c>
    </row>
    <row r="153" spans="8:21">
      <c r="H153" s="8"/>
      <c r="S153">
        <v>6.2</v>
      </c>
      <c r="T153" t="s">
        <v>86</v>
      </c>
      <c r="U153" t="s">
        <v>116</v>
      </c>
    </row>
    <row r="154" spans="8:21">
      <c r="H154" s="8"/>
      <c r="S154">
        <v>6.5</v>
      </c>
      <c r="T154" t="s">
        <v>86</v>
      </c>
      <c r="U154" t="s">
        <v>115</v>
      </c>
    </row>
    <row r="155" spans="8:21">
      <c r="H155" s="8"/>
      <c r="S155">
        <v>6.5</v>
      </c>
      <c r="T155" t="s">
        <v>86</v>
      </c>
      <c r="U155" t="s">
        <v>116</v>
      </c>
    </row>
    <row r="156" spans="8:21">
      <c r="H156" s="8"/>
      <c r="S156">
        <v>6.5</v>
      </c>
      <c r="T156" t="s">
        <v>84</v>
      </c>
      <c r="U156" t="s">
        <v>115</v>
      </c>
    </row>
    <row r="157" spans="8:21">
      <c r="H157" s="8"/>
      <c r="S157">
        <v>6.2</v>
      </c>
      <c r="T157" t="s">
        <v>88</v>
      </c>
      <c r="U157" t="s">
        <v>117</v>
      </c>
    </row>
    <row r="158" spans="8:21">
      <c r="H158" s="8"/>
      <c r="S158">
        <v>6.2</v>
      </c>
      <c r="T158" t="s">
        <v>88</v>
      </c>
      <c r="U158" t="s">
        <v>114</v>
      </c>
    </row>
    <row r="159" spans="8:21">
      <c r="H159" s="8"/>
      <c r="S159">
        <v>6.3</v>
      </c>
      <c r="T159" t="s">
        <v>88</v>
      </c>
      <c r="U159" t="s">
        <v>117</v>
      </c>
    </row>
    <row r="160" spans="8:21">
      <c r="H160" s="8"/>
      <c r="S160">
        <v>6.3</v>
      </c>
      <c r="T160" t="s">
        <v>88</v>
      </c>
      <c r="U160" t="s">
        <v>114</v>
      </c>
    </row>
    <row r="161" spans="8:21">
      <c r="H161" s="8"/>
      <c r="S161">
        <v>6.4</v>
      </c>
      <c r="T161" t="s">
        <v>88</v>
      </c>
      <c r="U161" t="s">
        <v>117</v>
      </c>
    </row>
    <row r="162" spans="8:21">
      <c r="H162" s="8"/>
      <c r="S162">
        <v>6.4</v>
      </c>
      <c r="T162" t="s">
        <v>88</v>
      </c>
      <c r="U162" t="s">
        <v>114</v>
      </c>
    </row>
    <row r="163" spans="8:21">
      <c r="H163" s="8"/>
      <c r="S163">
        <v>6.5</v>
      </c>
      <c r="T163" t="s">
        <v>88</v>
      </c>
      <c r="U163" t="s">
        <v>117</v>
      </c>
    </row>
    <row r="164" spans="8:21">
      <c r="H164" s="8"/>
      <c r="S164">
        <v>6.5</v>
      </c>
      <c r="T164" t="s">
        <v>88</v>
      </c>
      <c r="U164" t="s">
        <v>114</v>
      </c>
    </row>
    <row r="165" spans="8:21">
      <c r="H165" s="8"/>
      <c r="S165">
        <v>6.6</v>
      </c>
      <c r="T165" t="s">
        <v>86</v>
      </c>
      <c r="U165" t="s">
        <v>121</v>
      </c>
    </row>
    <row r="166" spans="8:21">
      <c r="H166" s="8"/>
      <c r="S166">
        <v>6.6</v>
      </c>
      <c r="T166" t="s">
        <v>86</v>
      </c>
      <c r="U166" t="s">
        <v>115</v>
      </c>
    </row>
    <row r="167" spans="8:21">
      <c r="H167" s="8"/>
      <c r="S167">
        <v>6.6</v>
      </c>
      <c r="T167" t="s">
        <v>86</v>
      </c>
      <c r="U167" t="s">
        <v>116</v>
      </c>
    </row>
    <row r="168" spans="8:21">
      <c r="H168" s="8"/>
      <c r="S168">
        <v>6.6</v>
      </c>
      <c r="T168" t="s">
        <v>86</v>
      </c>
      <c r="U168" t="s">
        <v>104</v>
      </c>
    </row>
    <row r="169" spans="8:21">
      <c r="H169" s="8"/>
      <c r="S169">
        <v>6.6</v>
      </c>
      <c r="T169" t="s">
        <v>88</v>
      </c>
      <c r="U169" t="s">
        <v>121</v>
      </c>
    </row>
    <row r="170" spans="8:21">
      <c r="H170" s="8"/>
      <c r="S170">
        <v>6.6</v>
      </c>
      <c r="T170" t="s">
        <v>88</v>
      </c>
      <c r="U170" t="s">
        <v>115</v>
      </c>
    </row>
    <row r="171" spans="8:21">
      <c r="H171" s="8"/>
      <c r="S171">
        <v>6.6</v>
      </c>
      <c r="T171" t="s">
        <v>88</v>
      </c>
      <c r="U171" t="s">
        <v>114</v>
      </c>
    </row>
    <row r="172" spans="8:21">
      <c r="H172" s="8"/>
      <c r="S172">
        <v>6.6</v>
      </c>
      <c r="T172" t="s">
        <v>88</v>
      </c>
      <c r="U172" t="s">
        <v>104</v>
      </c>
    </row>
    <row r="173" spans="8:21">
      <c r="H173" s="8"/>
      <c r="S173">
        <v>7.1</v>
      </c>
      <c r="T173" t="s">
        <v>84</v>
      </c>
      <c r="U173" t="s">
        <v>122</v>
      </c>
    </row>
    <row r="174" spans="8:21">
      <c r="H174" s="8"/>
      <c r="S174">
        <v>7.1</v>
      </c>
      <c r="T174" t="s">
        <v>88</v>
      </c>
      <c r="U174" t="s">
        <v>121</v>
      </c>
    </row>
    <row r="175" spans="8:21">
      <c r="H175" s="8"/>
      <c r="S175">
        <v>7.1</v>
      </c>
      <c r="T175" t="s">
        <v>88</v>
      </c>
      <c r="U175" t="s">
        <v>123</v>
      </c>
    </row>
    <row r="176" spans="8:21">
      <c r="H176" s="8"/>
      <c r="S176">
        <v>7.2</v>
      </c>
      <c r="T176" t="s">
        <v>88</v>
      </c>
      <c r="U176" t="s">
        <v>122</v>
      </c>
    </row>
    <row r="177" spans="8:21">
      <c r="H177" s="8"/>
      <c r="S177">
        <v>7.2</v>
      </c>
      <c r="T177" t="s">
        <v>88</v>
      </c>
      <c r="U177" t="s">
        <v>119</v>
      </c>
    </row>
    <row r="178" spans="8:21">
      <c r="H178" s="8"/>
      <c r="S178">
        <v>7.2</v>
      </c>
      <c r="T178" t="s">
        <v>88</v>
      </c>
      <c r="U178" t="s">
        <v>114</v>
      </c>
    </row>
    <row r="179" spans="8:21">
      <c r="H179" s="8"/>
      <c r="S179">
        <v>7.3</v>
      </c>
      <c r="T179" t="s">
        <v>88</v>
      </c>
      <c r="U179" t="s">
        <v>122</v>
      </c>
    </row>
    <row r="180" spans="8:21">
      <c r="H180" s="8"/>
      <c r="S180">
        <v>7.3</v>
      </c>
      <c r="T180" t="s">
        <v>88</v>
      </c>
      <c r="U180" t="s">
        <v>119</v>
      </c>
    </row>
    <row r="181" spans="8:21">
      <c r="H181" s="8"/>
      <c r="S181">
        <v>7.3</v>
      </c>
      <c r="T181" t="s">
        <v>88</v>
      </c>
      <c r="U181" t="s">
        <v>114</v>
      </c>
    </row>
    <row r="182" spans="8:21">
      <c r="H182" s="8"/>
      <c r="S182">
        <v>7.4</v>
      </c>
      <c r="T182" t="s">
        <v>88</v>
      </c>
      <c r="U182" t="s">
        <v>122</v>
      </c>
    </row>
    <row r="183" spans="8:21">
      <c r="H183" s="8"/>
      <c r="S183">
        <v>7.4</v>
      </c>
      <c r="T183" t="s">
        <v>88</v>
      </c>
      <c r="U183" t="s">
        <v>119</v>
      </c>
    </row>
    <row r="184" spans="8:21">
      <c r="H184" s="8"/>
      <c r="S184">
        <v>7.4</v>
      </c>
      <c r="T184" t="s">
        <v>88</v>
      </c>
      <c r="U184" t="s">
        <v>114</v>
      </c>
    </row>
    <row r="185" spans="8:21">
      <c r="H185" s="8"/>
      <c r="S185">
        <v>7.3</v>
      </c>
      <c r="T185" t="s">
        <v>84</v>
      </c>
      <c r="U185" t="s">
        <v>116</v>
      </c>
    </row>
    <row r="186" spans="8:21">
      <c r="H186" s="8"/>
      <c r="S186">
        <v>7.4</v>
      </c>
      <c r="T186" t="s">
        <v>86</v>
      </c>
      <c r="U186" t="s">
        <v>122</v>
      </c>
    </row>
    <row r="187" spans="8:21">
      <c r="H187" s="8"/>
      <c r="S187">
        <v>7.4</v>
      </c>
      <c r="T187" t="s">
        <v>86</v>
      </c>
      <c r="U187" t="s">
        <v>116</v>
      </c>
    </row>
    <row r="188" spans="8:21">
      <c r="H188" s="8"/>
      <c r="S188">
        <v>7.4</v>
      </c>
      <c r="T188" t="s">
        <v>86</v>
      </c>
      <c r="U188" t="s">
        <v>104</v>
      </c>
    </row>
    <row r="189" spans="8:21">
      <c r="H189" s="8"/>
      <c r="S189">
        <v>8.1</v>
      </c>
      <c r="T189" t="s">
        <v>84</v>
      </c>
      <c r="U189" t="s">
        <v>119</v>
      </c>
    </row>
    <row r="190" spans="8:21">
      <c r="H190" s="8"/>
      <c r="S190">
        <v>8.1</v>
      </c>
      <c r="T190" t="s">
        <v>88</v>
      </c>
      <c r="U190" t="s">
        <v>118</v>
      </c>
    </row>
    <row r="191" spans="8:21">
      <c r="H191" s="8"/>
      <c r="S191">
        <v>8.1</v>
      </c>
      <c r="T191" t="s">
        <v>88</v>
      </c>
      <c r="U191" t="s">
        <v>123</v>
      </c>
    </row>
    <row r="192" spans="8:21">
      <c r="H192" s="8"/>
      <c r="S192">
        <v>8.1</v>
      </c>
      <c r="T192" t="s">
        <v>88</v>
      </c>
      <c r="U192" t="s">
        <v>120</v>
      </c>
    </row>
    <row r="193" spans="8:21">
      <c r="H193" s="8"/>
      <c r="S193">
        <v>8.1</v>
      </c>
      <c r="T193" t="s">
        <v>88</v>
      </c>
      <c r="U193" t="s">
        <v>114</v>
      </c>
    </row>
    <row r="194" spans="8:21">
      <c r="H194" s="8"/>
      <c r="S194">
        <v>8.1</v>
      </c>
      <c r="T194" t="s">
        <v>86</v>
      </c>
      <c r="U194" t="s">
        <v>123</v>
      </c>
    </row>
    <row r="195" spans="8:21">
      <c r="H195" s="8"/>
      <c r="S195">
        <v>8.1</v>
      </c>
      <c r="T195" t="s">
        <v>86</v>
      </c>
      <c r="U195" t="s">
        <v>114</v>
      </c>
    </row>
    <row r="196" spans="8:21">
      <c r="H196" s="8"/>
      <c r="S196">
        <v>8.2</v>
      </c>
      <c r="T196" t="s">
        <v>86</v>
      </c>
      <c r="U196" t="s">
        <v>119</v>
      </c>
    </row>
    <row r="197" spans="8:21">
      <c r="H197" s="8"/>
      <c r="S197">
        <v>8.2</v>
      </c>
      <c r="T197" t="s">
        <v>86</v>
      </c>
      <c r="U197" t="s">
        <v>114</v>
      </c>
    </row>
    <row r="198" spans="8:21">
      <c r="H198" s="8"/>
      <c r="S198">
        <v>8.2</v>
      </c>
      <c r="T198" t="s">
        <v>86</v>
      </c>
      <c r="U198" t="s">
        <v>115</v>
      </c>
    </row>
    <row r="199" spans="8:21">
      <c r="H199" s="8"/>
      <c r="S199">
        <v>8.2</v>
      </c>
      <c r="T199" t="s">
        <v>86</v>
      </c>
      <c r="U199" t="s">
        <v>116</v>
      </c>
    </row>
    <row r="200" spans="8:21">
      <c r="H200" s="8"/>
      <c r="S200">
        <v>8.2</v>
      </c>
      <c r="T200" t="s">
        <v>88</v>
      </c>
      <c r="U200" t="s">
        <v>119</v>
      </c>
    </row>
    <row r="201" spans="8:21">
      <c r="H201" s="8"/>
      <c r="S201">
        <v>8.3</v>
      </c>
      <c r="T201" t="s">
        <v>88</v>
      </c>
      <c r="U201" t="s">
        <v>119</v>
      </c>
    </row>
    <row r="202" spans="8:21">
      <c r="H202" s="8"/>
      <c r="S202">
        <v>8.3</v>
      </c>
      <c r="T202" t="s">
        <v>86</v>
      </c>
      <c r="U202" t="s">
        <v>119</v>
      </c>
    </row>
    <row r="203" spans="8:21">
      <c r="H203" s="8"/>
      <c r="S203">
        <v>9.1</v>
      </c>
      <c r="T203" t="s">
        <v>84</v>
      </c>
      <c r="U203" t="s">
        <v>124</v>
      </c>
    </row>
    <row r="204" spans="8:21">
      <c r="H204" s="8"/>
      <c r="S204">
        <v>9.1</v>
      </c>
      <c r="T204" t="s">
        <v>88</v>
      </c>
      <c r="U204" t="s">
        <v>119</v>
      </c>
    </row>
    <row r="205" spans="8:21">
      <c r="H205" s="8"/>
      <c r="S205">
        <v>9.1</v>
      </c>
      <c r="T205" t="s">
        <v>88</v>
      </c>
      <c r="U205" t="s">
        <v>114</v>
      </c>
    </row>
    <row r="206" spans="8:21">
      <c r="H206" s="8"/>
      <c r="S206">
        <v>9.2</v>
      </c>
      <c r="T206" t="s">
        <v>88</v>
      </c>
      <c r="U206" t="s">
        <v>124</v>
      </c>
    </row>
    <row r="207" spans="8:21">
      <c r="H207" s="8"/>
      <c r="S207">
        <v>9.2</v>
      </c>
      <c r="T207" t="s">
        <v>88</v>
      </c>
      <c r="U207" t="s">
        <v>114</v>
      </c>
    </row>
    <row r="208" spans="8:21">
      <c r="H208" s="8"/>
      <c r="S208">
        <v>9.3</v>
      </c>
      <c r="T208" t="s">
        <v>86</v>
      </c>
      <c r="U208" t="s">
        <v>124</v>
      </c>
    </row>
    <row r="209" spans="8:21">
      <c r="H209" s="8"/>
      <c r="S209">
        <v>9.3</v>
      </c>
      <c r="T209" t="s">
        <v>86</v>
      </c>
      <c r="U209" t="s">
        <v>116</v>
      </c>
    </row>
    <row r="210" spans="8:21">
      <c r="H210" s="8"/>
      <c r="S210">
        <v>9.3</v>
      </c>
      <c r="T210" t="s">
        <v>88</v>
      </c>
      <c r="U210" t="s">
        <v>124</v>
      </c>
    </row>
    <row r="211" spans="8:21">
      <c r="H211" s="8"/>
      <c r="S211">
        <v>9.3</v>
      </c>
      <c r="T211" t="s">
        <v>88</v>
      </c>
      <c r="U211" t="s">
        <v>125</v>
      </c>
    </row>
    <row r="212" spans="8:21">
      <c r="H212" s="8"/>
      <c r="S212">
        <v>9.3</v>
      </c>
      <c r="T212" t="s">
        <v>88</v>
      </c>
      <c r="U212" t="s">
        <v>116</v>
      </c>
    </row>
    <row r="213" spans="8:21">
      <c r="H213" s="8"/>
      <c r="S213">
        <v>9.4</v>
      </c>
      <c r="T213" t="s">
        <v>86</v>
      </c>
      <c r="U213" t="s">
        <v>124</v>
      </c>
    </row>
    <row r="214" spans="8:21">
      <c r="H214" s="8"/>
      <c r="S214">
        <v>9.4</v>
      </c>
      <c r="T214" t="s">
        <v>88</v>
      </c>
      <c r="U214" t="s">
        <v>124</v>
      </c>
    </row>
    <row r="215" spans="8:21">
      <c r="H215" s="8"/>
      <c r="S215">
        <v>9.5</v>
      </c>
      <c r="T215" t="s">
        <v>88</v>
      </c>
      <c r="U215" t="s">
        <v>124</v>
      </c>
    </row>
    <row r="216" spans="8:21">
      <c r="H216" s="8"/>
      <c r="S216">
        <v>9.6</v>
      </c>
      <c r="T216" t="s">
        <v>88</v>
      </c>
      <c r="U216" t="s">
        <v>124</v>
      </c>
    </row>
    <row r="217" spans="8:21">
      <c r="H217" s="8"/>
      <c r="S217">
        <v>9.5</v>
      </c>
      <c r="T217" t="s">
        <v>86</v>
      </c>
      <c r="U217" t="s">
        <v>124</v>
      </c>
    </row>
    <row r="218" spans="8:21">
      <c r="H218" s="8"/>
      <c r="S218">
        <v>9.5</v>
      </c>
      <c r="T218" t="s">
        <v>86</v>
      </c>
      <c r="U218" t="s">
        <v>115</v>
      </c>
    </row>
    <row r="219" spans="8:21">
      <c r="H219" s="8"/>
      <c r="S219">
        <v>9.5</v>
      </c>
      <c r="T219" t="s">
        <v>86</v>
      </c>
      <c r="U219" t="s">
        <v>116</v>
      </c>
    </row>
    <row r="220" spans="8:21">
      <c r="H220" s="8"/>
      <c r="S220">
        <v>9.6</v>
      </c>
      <c r="T220" t="s">
        <v>86</v>
      </c>
      <c r="U220" t="s">
        <v>124</v>
      </c>
    </row>
    <row r="221" spans="8:21">
      <c r="H221" s="8"/>
      <c r="S221">
        <v>9.6</v>
      </c>
      <c r="T221" t="s">
        <v>86</v>
      </c>
      <c r="U221" t="s">
        <v>115</v>
      </c>
    </row>
    <row r="222" spans="8:21">
      <c r="H222" s="8"/>
      <c r="S222">
        <v>9.6</v>
      </c>
      <c r="T222" t="s">
        <v>86</v>
      </c>
      <c r="U222" t="s">
        <v>116</v>
      </c>
    </row>
    <row r="223" spans="8:21">
      <c r="H223" s="8"/>
      <c r="S223">
        <v>10.1</v>
      </c>
      <c r="T223" t="s">
        <v>84</v>
      </c>
      <c r="U223" t="s">
        <v>126</v>
      </c>
    </row>
    <row r="224" spans="8:21">
      <c r="H224" s="8"/>
      <c r="S224">
        <v>10.1</v>
      </c>
      <c r="T224" t="s">
        <v>88</v>
      </c>
      <c r="U224" t="s">
        <v>124</v>
      </c>
    </row>
    <row r="225" spans="8:21">
      <c r="H225" s="8"/>
      <c r="S225">
        <v>10.1</v>
      </c>
      <c r="T225" t="s">
        <v>88</v>
      </c>
      <c r="U225" t="s">
        <v>120</v>
      </c>
    </row>
    <row r="226" spans="8:21">
      <c r="H226" s="8"/>
      <c r="S226">
        <v>10.1</v>
      </c>
      <c r="T226" t="s">
        <v>86</v>
      </c>
      <c r="U226" t="s">
        <v>120</v>
      </c>
    </row>
    <row r="227" spans="8:21">
      <c r="H227" s="8"/>
      <c r="S227">
        <v>10.2</v>
      </c>
      <c r="T227" t="s">
        <v>86</v>
      </c>
      <c r="U227" t="s">
        <v>126</v>
      </c>
    </row>
    <row r="228" spans="8:21">
      <c r="H228" s="8"/>
      <c r="S228">
        <v>10.2</v>
      </c>
      <c r="T228" t="s">
        <v>86</v>
      </c>
      <c r="U228" t="s">
        <v>120</v>
      </c>
    </row>
    <row r="229" spans="8:21">
      <c r="H229" s="8"/>
      <c r="S229">
        <v>10.3</v>
      </c>
      <c r="T229" t="s">
        <v>86</v>
      </c>
      <c r="U229" t="s">
        <v>126</v>
      </c>
    </row>
    <row r="230" spans="8:21">
      <c r="H230" s="8"/>
      <c r="S230">
        <v>10.3</v>
      </c>
      <c r="T230" t="s">
        <v>86</v>
      </c>
      <c r="U230" t="s">
        <v>120</v>
      </c>
    </row>
    <row r="231" spans="8:21">
      <c r="H231" s="8"/>
      <c r="S231">
        <v>10.2</v>
      </c>
      <c r="T231" t="s">
        <v>88</v>
      </c>
      <c r="U231" t="s">
        <v>124</v>
      </c>
    </row>
    <row r="232" spans="8:21">
      <c r="H232" s="8"/>
      <c r="S232">
        <v>10.2</v>
      </c>
      <c r="T232" t="s">
        <v>88</v>
      </c>
      <c r="U232" t="s">
        <v>126</v>
      </c>
    </row>
    <row r="233" spans="8:21">
      <c r="H233" s="8"/>
      <c r="S233">
        <v>10.2</v>
      </c>
      <c r="T233" t="s">
        <v>88</v>
      </c>
      <c r="U233" t="s">
        <v>120</v>
      </c>
    </row>
    <row r="234" spans="8:21">
      <c r="H234" s="8"/>
      <c r="S234">
        <v>10.3</v>
      </c>
      <c r="T234" t="s">
        <v>88</v>
      </c>
      <c r="U234" t="s">
        <v>124</v>
      </c>
    </row>
    <row r="235" spans="8:21">
      <c r="H235" s="8"/>
      <c r="S235">
        <v>10.3</v>
      </c>
      <c r="T235" t="s">
        <v>88</v>
      </c>
      <c r="U235" t="s">
        <v>126</v>
      </c>
    </row>
    <row r="236" spans="8:21">
      <c r="H236" s="8"/>
      <c r="S236">
        <v>10.3</v>
      </c>
      <c r="T236" t="s">
        <v>88</v>
      </c>
      <c r="U236" t="s">
        <v>120</v>
      </c>
    </row>
    <row r="237" spans="8:21">
      <c r="H237" s="8"/>
      <c r="S237">
        <v>13.4</v>
      </c>
      <c r="T237" t="s">
        <v>88</v>
      </c>
      <c r="U237" t="s">
        <v>124</v>
      </c>
    </row>
    <row r="238" spans="8:21">
      <c r="H238" s="8"/>
      <c r="S238">
        <v>13.4</v>
      </c>
      <c r="T238" t="s">
        <v>88</v>
      </c>
      <c r="U238" t="s">
        <v>126</v>
      </c>
    </row>
    <row r="239" spans="8:21">
      <c r="H239" s="8"/>
      <c r="S239">
        <v>13.4</v>
      </c>
      <c r="T239" t="s">
        <v>88</v>
      </c>
      <c r="U239" t="s">
        <v>120</v>
      </c>
    </row>
    <row r="240" spans="8:21">
      <c r="H240" s="8"/>
      <c r="S240">
        <v>11.1</v>
      </c>
      <c r="T240" t="s">
        <v>84</v>
      </c>
      <c r="U240" t="s">
        <v>123</v>
      </c>
    </row>
    <row r="241" spans="8:21">
      <c r="H241" s="8"/>
      <c r="S241">
        <v>11.2</v>
      </c>
      <c r="T241" t="s">
        <v>88</v>
      </c>
      <c r="U241" t="s">
        <v>118</v>
      </c>
    </row>
    <row r="242" spans="8:21">
      <c r="H242" s="8"/>
      <c r="S242">
        <v>11.2</v>
      </c>
      <c r="T242" t="s">
        <v>88</v>
      </c>
      <c r="U242" t="s">
        <v>121</v>
      </c>
    </row>
    <row r="243" spans="8:21">
      <c r="H243" s="8"/>
      <c r="S243">
        <v>11.2</v>
      </c>
      <c r="T243" t="s">
        <v>88</v>
      </c>
      <c r="U243" t="s">
        <v>122</v>
      </c>
    </row>
    <row r="244" spans="8:21">
      <c r="H244" s="8"/>
      <c r="S244">
        <v>11.2</v>
      </c>
      <c r="T244" t="s">
        <v>88</v>
      </c>
      <c r="U244" t="s">
        <v>124</v>
      </c>
    </row>
    <row r="245" spans="8:21">
      <c r="H245" s="8"/>
      <c r="S245">
        <v>11.2</v>
      </c>
      <c r="T245" t="s">
        <v>88</v>
      </c>
      <c r="U245" t="s">
        <v>119</v>
      </c>
    </row>
    <row r="246" spans="8:21">
      <c r="H246" s="8"/>
      <c r="S246">
        <v>11.2</v>
      </c>
      <c r="T246" t="s">
        <v>88</v>
      </c>
      <c r="U246" t="s">
        <v>123</v>
      </c>
    </row>
    <row r="247" spans="8:21">
      <c r="H247" s="8"/>
      <c r="S247">
        <v>11.2</v>
      </c>
      <c r="T247" t="s">
        <v>88</v>
      </c>
      <c r="U247" t="s">
        <v>114</v>
      </c>
    </row>
    <row r="248" spans="8:21">
      <c r="H248" s="8"/>
      <c r="S248">
        <v>11.2</v>
      </c>
      <c r="T248" t="s">
        <v>88</v>
      </c>
      <c r="U248" t="s">
        <v>115</v>
      </c>
    </row>
    <row r="249" spans="8:21">
      <c r="H249" s="8"/>
      <c r="S249">
        <v>11.2</v>
      </c>
      <c r="T249" t="s">
        <v>88</v>
      </c>
      <c r="U249" t="s">
        <v>116</v>
      </c>
    </row>
    <row r="250" spans="8:21">
      <c r="H250" s="8"/>
      <c r="S250">
        <v>11.3</v>
      </c>
      <c r="T250" t="s">
        <v>88</v>
      </c>
      <c r="U250" t="s">
        <v>123</v>
      </c>
    </row>
    <row r="251" spans="8:21">
      <c r="H251" s="8"/>
      <c r="S251">
        <v>11.6</v>
      </c>
      <c r="T251" t="s">
        <v>88</v>
      </c>
      <c r="U251" t="s">
        <v>123</v>
      </c>
    </row>
    <row r="252" spans="8:21">
      <c r="H252" s="8"/>
      <c r="S252">
        <v>11.4</v>
      </c>
      <c r="T252" t="s">
        <v>88</v>
      </c>
      <c r="U252" t="s">
        <v>123</v>
      </c>
    </row>
    <row r="253" spans="8:21">
      <c r="H253" s="8"/>
      <c r="S253">
        <v>11.4</v>
      </c>
      <c r="T253" t="s">
        <v>88</v>
      </c>
      <c r="U253" t="s">
        <v>114</v>
      </c>
    </row>
    <row r="254" spans="8:21">
      <c r="H254" s="8"/>
      <c r="S254">
        <v>11.4</v>
      </c>
      <c r="T254" t="s">
        <v>88</v>
      </c>
      <c r="U254" t="s">
        <v>115</v>
      </c>
    </row>
    <row r="255" spans="8:21">
      <c r="H255" s="8"/>
      <c r="S255">
        <v>11.4</v>
      </c>
      <c r="T255" t="s">
        <v>88</v>
      </c>
      <c r="U255" t="s">
        <v>116</v>
      </c>
    </row>
    <row r="256" spans="8:21">
      <c r="H256" s="8"/>
      <c r="S256">
        <v>11.7</v>
      </c>
      <c r="T256" t="s">
        <v>88</v>
      </c>
      <c r="U256" t="s">
        <v>123</v>
      </c>
    </row>
    <row r="257" spans="8:21">
      <c r="H257" s="8"/>
      <c r="S257">
        <v>11.7</v>
      </c>
      <c r="T257" t="s">
        <v>88</v>
      </c>
      <c r="U257" t="s">
        <v>114</v>
      </c>
    </row>
    <row r="258" spans="8:21">
      <c r="H258" s="8"/>
      <c r="S258">
        <v>11.7</v>
      </c>
      <c r="T258" t="s">
        <v>88</v>
      </c>
      <c r="U258" t="s">
        <v>115</v>
      </c>
    </row>
    <row r="259" spans="8:21">
      <c r="H259" s="8"/>
      <c r="S259">
        <v>11.7</v>
      </c>
      <c r="T259" t="s">
        <v>88</v>
      </c>
      <c r="U259" t="s">
        <v>116</v>
      </c>
    </row>
    <row r="260" spans="8:21">
      <c r="H260" s="8"/>
      <c r="S260">
        <v>11.5</v>
      </c>
      <c r="T260" t="s">
        <v>86</v>
      </c>
      <c r="U260" t="s">
        <v>121</v>
      </c>
    </row>
    <row r="261" spans="8:21">
      <c r="H261" s="8"/>
      <c r="S261">
        <v>11.5</v>
      </c>
      <c r="T261" t="s">
        <v>86</v>
      </c>
      <c r="U261" t="s">
        <v>122</v>
      </c>
    </row>
    <row r="262" spans="8:21">
      <c r="H262" s="8"/>
      <c r="S262">
        <v>11.5</v>
      </c>
      <c r="T262" t="s">
        <v>86</v>
      </c>
      <c r="U262" t="s">
        <v>119</v>
      </c>
    </row>
    <row r="263" spans="8:21">
      <c r="H263" s="8"/>
      <c r="S263">
        <v>11.5</v>
      </c>
      <c r="T263" t="s">
        <v>86</v>
      </c>
      <c r="U263" t="s">
        <v>124</v>
      </c>
    </row>
    <row r="264" spans="8:21">
      <c r="H264" s="8"/>
      <c r="S264">
        <v>11.5</v>
      </c>
      <c r="T264" t="s">
        <v>86</v>
      </c>
      <c r="U264" t="s">
        <v>125</v>
      </c>
    </row>
    <row r="265" spans="8:21">
      <c r="H265" s="8"/>
      <c r="S265">
        <v>11.5</v>
      </c>
      <c r="T265" t="s">
        <v>86</v>
      </c>
      <c r="U265" t="s">
        <v>114</v>
      </c>
    </row>
    <row r="266" spans="8:21">
      <c r="H266" s="8"/>
      <c r="S266">
        <v>11.5</v>
      </c>
      <c r="T266" t="s">
        <v>86</v>
      </c>
      <c r="U266" t="s">
        <v>115</v>
      </c>
    </row>
    <row r="267" spans="8:21">
      <c r="H267" s="8"/>
      <c r="S267">
        <v>11.5</v>
      </c>
      <c r="T267" t="s">
        <v>86</v>
      </c>
      <c r="U267" t="s">
        <v>116</v>
      </c>
    </row>
    <row r="268" spans="8:21">
      <c r="H268" s="8"/>
      <c r="S268">
        <v>11.5</v>
      </c>
      <c r="T268" t="s">
        <v>88</v>
      </c>
      <c r="U268" t="s">
        <v>124</v>
      </c>
    </row>
    <row r="269" spans="8:21">
      <c r="H269" s="8"/>
      <c r="S269">
        <v>11.5</v>
      </c>
      <c r="T269" t="s">
        <v>88</v>
      </c>
      <c r="U269" t="s">
        <v>123</v>
      </c>
    </row>
    <row r="270" spans="8:21">
      <c r="H270" s="8"/>
      <c r="S270">
        <v>11.5</v>
      </c>
      <c r="T270" t="s">
        <v>88</v>
      </c>
      <c r="U270" t="s">
        <v>116</v>
      </c>
    </row>
    <row r="271" spans="8:21">
      <c r="H271" s="8"/>
      <c r="S271">
        <v>12.1</v>
      </c>
      <c r="T271" t="s">
        <v>84</v>
      </c>
      <c r="U271" t="s">
        <v>125</v>
      </c>
    </row>
    <row r="272" spans="8:21">
      <c r="H272" s="8"/>
      <c r="S272">
        <v>12.1</v>
      </c>
      <c r="T272" t="s">
        <v>88</v>
      </c>
      <c r="U272" t="s">
        <v>117</v>
      </c>
    </row>
    <row r="273" spans="8:21">
      <c r="H273" s="8"/>
      <c r="S273">
        <v>12.1</v>
      </c>
      <c r="T273" t="s">
        <v>88</v>
      </c>
      <c r="U273" t="s">
        <v>119</v>
      </c>
    </row>
    <row r="274" spans="8:21">
      <c r="H274" s="8"/>
      <c r="S274">
        <v>12.1</v>
      </c>
      <c r="T274" t="s">
        <v>88</v>
      </c>
      <c r="U274" t="s">
        <v>124</v>
      </c>
    </row>
    <row r="275" spans="8:21">
      <c r="H275" s="8"/>
      <c r="S275">
        <v>12.1</v>
      </c>
      <c r="T275" t="s">
        <v>88</v>
      </c>
      <c r="U275" t="s">
        <v>114</v>
      </c>
    </row>
    <row r="276" spans="8:21">
      <c r="H276" s="8"/>
      <c r="S276">
        <v>12.2</v>
      </c>
      <c r="T276" t="s">
        <v>86</v>
      </c>
      <c r="U276" t="s">
        <v>118</v>
      </c>
    </row>
    <row r="277" spans="8:21">
      <c r="H277" s="8"/>
      <c r="S277">
        <v>12.2</v>
      </c>
      <c r="T277" t="s">
        <v>86</v>
      </c>
      <c r="U277" t="s">
        <v>119</v>
      </c>
    </row>
    <row r="278" spans="8:21">
      <c r="H278" s="8"/>
      <c r="S278">
        <v>12.2</v>
      </c>
      <c r="T278" t="s">
        <v>86</v>
      </c>
      <c r="U278" t="s">
        <v>126</v>
      </c>
    </row>
    <row r="279" spans="8:21">
      <c r="H279" s="8"/>
      <c r="S279">
        <v>12.2</v>
      </c>
      <c r="T279" t="s">
        <v>86</v>
      </c>
      <c r="U279" t="s">
        <v>123</v>
      </c>
    </row>
    <row r="280" spans="8:21">
      <c r="H280" s="8"/>
      <c r="S280">
        <v>12.2</v>
      </c>
      <c r="T280" t="s">
        <v>86</v>
      </c>
      <c r="U280" t="s">
        <v>125</v>
      </c>
    </row>
    <row r="281" spans="8:21">
      <c r="H281" s="8"/>
      <c r="S281">
        <v>12.2</v>
      </c>
      <c r="T281" t="s">
        <v>86</v>
      </c>
      <c r="U281" t="s">
        <v>114</v>
      </c>
    </row>
    <row r="282" spans="8:21">
      <c r="H282" s="8"/>
      <c r="S282">
        <v>12.2</v>
      </c>
      <c r="T282" t="s">
        <v>86</v>
      </c>
      <c r="U282" t="s">
        <v>115</v>
      </c>
    </row>
    <row r="283" spans="8:21">
      <c r="H283" s="8"/>
      <c r="S283">
        <v>12.2</v>
      </c>
      <c r="T283" t="s">
        <v>86</v>
      </c>
      <c r="U283" t="s">
        <v>116</v>
      </c>
    </row>
    <row r="284" spans="8:21">
      <c r="H284" s="8"/>
      <c r="S284">
        <v>12.2</v>
      </c>
      <c r="T284" t="s">
        <v>88</v>
      </c>
      <c r="U284" t="s">
        <v>117</v>
      </c>
    </row>
    <row r="285" spans="8:21">
      <c r="H285" s="8"/>
      <c r="S285">
        <v>12.2</v>
      </c>
      <c r="T285" t="s">
        <v>88</v>
      </c>
      <c r="U285" t="s">
        <v>118</v>
      </c>
    </row>
    <row r="286" spans="8:21">
      <c r="H286" s="8"/>
      <c r="S286">
        <v>12.2</v>
      </c>
      <c r="T286" t="s">
        <v>88</v>
      </c>
      <c r="U286" t="s">
        <v>126</v>
      </c>
    </row>
    <row r="287" spans="8:21">
      <c r="H287" s="8"/>
      <c r="S287">
        <v>12.2</v>
      </c>
      <c r="T287" t="s">
        <v>88</v>
      </c>
      <c r="U287" t="s">
        <v>123</v>
      </c>
    </row>
    <row r="288" spans="8:21">
      <c r="H288" s="8"/>
      <c r="S288">
        <v>12.2</v>
      </c>
      <c r="T288" t="s">
        <v>88</v>
      </c>
      <c r="U288" t="s">
        <v>125</v>
      </c>
    </row>
    <row r="289" spans="8:21">
      <c r="H289" s="8"/>
      <c r="S289">
        <v>12.2</v>
      </c>
      <c r="T289" t="s">
        <v>88</v>
      </c>
      <c r="U289" t="s">
        <v>103</v>
      </c>
    </row>
    <row r="290" spans="8:21">
      <c r="H290" s="8"/>
      <c r="S290">
        <v>12.2</v>
      </c>
      <c r="T290" t="s">
        <v>88</v>
      </c>
      <c r="U290" t="s">
        <v>116</v>
      </c>
    </row>
    <row r="291" spans="8:21">
      <c r="H291" s="8"/>
      <c r="S291">
        <v>12.3</v>
      </c>
      <c r="T291" t="s">
        <v>86</v>
      </c>
      <c r="U291" t="s">
        <v>123</v>
      </c>
    </row>
    <row r="292" spans="8:21">
      <c r="H292" s="8"/>
      <c r="S292">
        <v>12.3</v>
      </c>
      <c r="T292" t="s">
        <v>86</v>
      </c>
      <c r="U292" t="s">
        <v>125</v>
      </c>
    </row>
    <row r="293" spans="8:21">
      <c r="H293" s="8"/>
      <c r="S293">
        <v>12.3</v>
      </c>
      <c r="T293" t="s">
        <v>86</v>
      </c>
      <c r="U293" t="s">
        <v>115</v>
      </c>
    </row>
    <row r="294" spans="8:21">
      <c r="H294" s="8"/>
      <c r="S294">
        <v>12.3</v>
      </c>
      <c r="T294" t="s">
        <v>86</v>
      </c>
      <c r="U294" t="s">
        <v>116</v>
      </c>
    </row>
    <row r="295" spans="8:21">
      <c r="H295" s="8"/>
      <c r="S295">
        <v>12.3</v>
      </c>
      <c r="T295" t="s">
        <v>88</v>
      </c>
      <c r="U295" t="s">
        <v>118</v>
      </c>
    </row>
    <row r="296" spans="8:21">
      <c r="H296" s="8"/>
      <c r="S296">
        <v>12.3</v>
      </c>
      <c r="T296" t="s">
        <v>88</v>
      </c>
      <c r="U296" t="s">
        <v>123</v>
      </c>
    </row>
    <row r="297" spans="8:21">
      <c r="H297" s="8"/>
      <c r="S297">
        <v>12.3</v>
      </c>
      <c r="T297" t="s">
        <v>88</v>
      </c>
      <c r="U297" t="s">
        <v>125</v>
      </c>
    </row>
    <row r="298" spans="8:21">
      <c r="H298" s="8"/>
      <c r="S298">
        <v>12.3</v>
      </c>
      <c r="T298" t="s">
        <v>88</v>
      </c>
      <c r="U298" t="s">
        <v>102</v>
      </c>
    </row>
    <row r="299" spans="8:21">
      <c r="H299" s="8"/>
      <c r="S299">
        <v>12.3</v>
      </c>
      <c r="T299" t="s">
        <v>88</v>
      </c>
      <c r="U299" t="s">
        <v>115</v>
      </c>
    </row>
    <row r="300" spans="8:21">
      <c r="H300" s="8"/>
      <c r="S300">
        <v>13.1</v>
      </c>
      <c r="T300" t="s">
        <v>86</v>
      </c>
      <c r="U300" t="s">
        <v>118</v>
      </c>
    </row>
    <row r="301" spans="8:21">
      <c r="H301" s="8"/>
      <c r="S301">
        <v>13.1</v>
      </c>
      <c r="T301" t="s">
        <v>86</v>
      </c>
      <c r="U301" t="s">
        <v>126</v>
      </c>
    </row>
    <row r="302" spans="8:21">
      <c r="H302" s="8"/>
      <c r="S302">
        <v>13.1</v>
      </c>
      <c r="T302" t="s">
        <v>86</v>
      </c>
      <c r="U302" t="s">
        <v>123</v>
      </c>
    </row>
    <row r="303" spans="8:21">
      <c r="H303" s="8"/>
      <c r="S303">
        <v>13.1</v>
      </c>
      <c r="T303" t="s">
        <v>86</v>
      </c>
      <c r="U303" t="s">
        <v>120</v>
      </c>
    </row>
    <row r="304" spans="8:21">
      <c r="H304" s="8"/>
      <c r="S304">
        <v>13.1</v>
      </c>
      <c r="T304" t="s">
        <v>88</v>
      </c>
      <c r="U304" t="s">
        <v>126</v>
      </c>
    </row>
    <row r="305" spans="8:21">
      <c r="H305" s="8"/>
      <c r="S305">
        <v>13.1</v>
      </c>
      <c r="T305" t="s">
        <v>88</v>
      </c>
      <c r="U305" t="s">
        <v>120</v>
      </c>
    </row>
    <row r="306" spans="8:21">
      <c r="H306" s="8"/>
      <c r="S306">
        <v>13.2</v>
      </c>
      <c r="T306" t="s">
        <v>84</v>
      </c>
      <c r="U306" t="s">
        <v>120</v>
      </c>
    </row>
    <row r="307" spans="1:21">
      <c r="A307" t="s">
        <v>127</v>
      </c>
      <c r="H307" s="8"/>
      <c r="S307">
        <v>13.2</v>
      </c>
      <c r="T307" t="s">
        <v>88</v>
      </c>
      <c r="U307" t="s">
        <v>124</v>
      </c>
    </row>
    <row r="308" spans="8:21">
      <c r="H308" s="8"/>
      <c r="S308">
        <v>13.2</v>
      </c>
      <c r="T308" t="s">
        <v>88</v>
      </c>
      <c r="U308" t="s">
        <v>126</v>
      </c>
    </row>
    <row r="309" spans="8:21">
      <c r="H309" s="8"/>
      <c r="S309">
        <v>13.2</v>
      </c>
      <c r="T309" t="s">
        <v>88</v>
      </c>
      <c r="U309" t="s">
        <v>123</v>
      </c>
    </row>
    <row r="310" spans="8:21">
      <c r="H310" s="8"/>
      <c r="S310">
        <v>13.3</v>
      </c>
      <c r="T310" t="s">
        <v>86</v>
      </c>
      <c r="U310" t="s">
        <v>126</v>
      </c>
    </row>
    <row r="311" spans="8:21">
      <c r="H311" s="8"/>
      <c r="S311">
        <v>13.3</v>
      </c>
      <c r="T311" t="s">
        <v>86</v>
      </c>
      <c r="U311" t="s">
        <v>120</v>
      </c>
    </row>
    <row r="312" spans="8:21">
      <c r="H312" s="8"/>
      <c r="S312">
        <v>13.3</v>
      </c>
      <c r="T312" t="s">
        <v>88</v>
      </c>
      <c r="U312" t="s">
        <v>126</v>
      </c>
    </row>
    <row r="313" spans="8:21">
      <c r="H313" s="8"/>
      <c r="S313">
        <v>13.3</v>
      </c>
      <c r="T313" t="s">
        <v>88</v>
      </c>
      <c r="U313" t="s">
        <v>123</v>
      </c>
    </row>
    <row r="314" spans="8:21">
      <c r="H314" s="8"/>
      <c r="S314">
        <v>13.3</v>
      </c>
      <c r="T314" t="s">
        <v>88</v>
      </c>
      <c r="U314" t="s">
        <v>120</v>
      </c>
    </row>
    <row r="315" spans="8:21">
      <c r="H315" s="8"/>
      <c r="S315">
        <v>13.3</v>
      </c>
      <c r="T315" t="s">
        <v>88</v>
      </c>
      <c r="U315" t="s">
        <v>102</v>
      </c>
    </row>
    <row r="316" spans="8:21">
      <c r="H316" s="8"/>
      <c r="S316">
        <v>13.3</v>
      </c>
      <c r="T316" t="s">
        <v>86</v>
      </c>
      <c r="U316" t="s">
        <v>124</v>
      </c>
    </row>
    <row r="317" spans="8:21">
      <c r="H317" s="8"/>
      <c r="S317">
        <v>13.3</v>
      </c>
      <c r="T317" t="s">
        <v>86</v>
      </c>
      <c r="U317" t="s">
        <v>126</v>
      </c>
    </row>
    <row r="318" spans="8:21">
      <c r="H318" s="8"/>
      <c r="S318">
        <v>13.3</v>
      </c>
      <c r="T318" t="s">
        <v>86</v>
      </c>
      <c r="U318" t="s">
        <v>120</v>
      </c>
    </row>
    <row r="319" spans="8:8">
      <c r="H319" s="8"/>
    </row>
    <row r="320" spans="8:25">
      <c r="H320" s="8"/>
      <c r="S320">
        <v>4.1</v>
      </c>
      <c r="T320" t="s">
        <v>84</v>
      </c>
      <c r="U320" t="s">
        <v>128</v>
      </c>
      <c r="W320">
        <v>4.1</v>
      </c>
      <c r="X320" t="s">
        <v>84</v>
      </c>
      <c r="Y320" t="s">
        <v>128</v>
      </c>
    </row>
    <row r="321" spans="8:25">
      <c r="H321" s="8"/>
      <c r="S321">
        <v>4.3</v>
      </c>
      <c r="T321" t="s">
        <v>84</v>
      </c>
      <c r="U321" t="s">
        <v>129</v>
      </c>
      <c r="W321">
        <v>4.3</v>
      </c>
      <c r="X321" t="s">
        <v>84</v>
      </c>
      <c r="Y321" t="s">
        <v>129</v>
      </c>
    </row>
    <row r="322" spans="8:25">
      <c r="H322" s="8"/>
      <c r="S322">
        <v>4.3</v>
      </c>
      <c r="T322" t="s">
        <v>88</v>
      </c>
      <c r="U322" t="s">
        <v>130</v>
      </c>
      <c r="W322">
        <v>4.3</v>
      </c>
      <c r="X322" t="s">
        <v>88</v>
      </c>
      <c r="Y322" t="s">
        <v>130</v>
      </c>
    </row>
    <row r="323" spans="8:25">
      <c r="H323" s="8"/>
      <c r="S323">
        <v>4.3</v>
      </c>
      <c r="T323" t="s">
        <v>88</v>
      </c>
      <c r="U323" t="s">
        <v>131</v>
      </c>
      <c r="W323">
        <v>4.3</v>
      </c>
      <c r="X323" t="s">
        <v>88</v>
      </c>
      <c r="Y323" t="s">
        <v>131</v>
      </c>
    </row>
    <row r="324" spans="8:25">
      <c r="H324" s="8"/>
      <c r="S324">
        <v>4.3</v>
      </c>
      <c r="T324" t="s">
        <v>88</v>
      </c>
      <c r="U324" t="s">
        <v>132</v>
      </c>
      <c r="W324">
        <v>4.3</v>
      </c>
      <c r="X324" t="s">
        <v>88</v>
      </c>
      <c r="Y324" t="s">
        <v>132</v>
      </c>
    </row>
    <row r="325" spans="8:25">
      <c r="H325" s="8"/>
      <c r="S325">
        <v>4.3</v>
      </c>
      <c r="T325" t="s">
        <v>88</v>
      </c>
      <c r="U325" t="s">
        <v>133</v>
      </c>
      <c r="W325">
        <v>4.3</v>
      </c>
      <c r="X325" t="s">
        <v>88</v>
      </c>
      <c r="Y325" t="s">
        <v>133</v>
      </c>
    </row>
    <row r="326" spans="8:25">
      <c r="H326" s="8"/>
      <c r="P326">
        <v>4.4</v>
      </c>
      <c r="Q326" t="s">
        <v>84</v>
      </c>
      <c r="R326" t="s">
        <v>131</v>
      </c>
      <c r="S326">
        <v>4.3</v>
      </c>
      <c r="T326" t="s">
        <v>88</v>
      </c>
      <c r="U326" t="s">
        <v>134</v>
      </c>
      <c r="W326">
        <v>4.3</v>
      </c>
      <c r="X326" t="s">
        <v>88</v>
      </c>
      <c r="Y326" t="s">
        <v>134</v>
      </c>
    </row>
    <row r="327" spans="8:25">
      <c r="H327" s="8"/>
      <c r="P327">
        <v>4.4</v>
      </c>
      <c r="Q327" t="s">
        <v>88</v>
      </c>
      <c r="R327" t="s">
        <v>131</v>
      </c>
      <c r="S327">
        <v>4.3</v>
      </c>
      <c r="T327" t="s">
        <v>88</v>
      </c>
      <c r="U327" t="s">
        <v>135</v>
      </c>
      <c r="W327">
        <v>4.3</v>
      </c>
      <c r="X327" t="s">
        <v>88</v>
      </c>
      <c r="Y327" t="s">
        <v>135</v>
      </c>
    </row>
    <row r="328" spans="8:25">
      <c r="H328" s="8"/>
      <c r="P328">
        <v>4.4</v>
      </c>
      <c r="Q328" t="s">
        <v>88</v>
      </c>
      <c r="R328" t="s">
        <v>136</v>
      </c>
      <c r="S328">
        <v>4.3</v>
      </c>
      <c r="T328" t="s">
        <v>88</v>
      </c>
      <c r="U328" t="s">
        <v>137</v>
      </c>
      <c r="W328">
        <v>4.3</v>
      </c>
      <c r="X328" t="s">
        <v>88</v>
      </c>
      <c r="Y328" t="s">
        <v>137</v>
      </c>
    </row>
    <row r="329" spans="8:25">
      <c r="H329" s="8"/>
      <c r="P329">
        <v>4.4</v>
      </c>
      <c r="Q329" t="s">
        <v>88</v>
      </c>
      <c r="R329" t="s">
        <v>138</v>
      </c>
      <c r="S329">
        <v>4.3</v>
      </c>
      <c r="T329" t="s">
        <v>88</v>
      </c>
      <c r="U329" t="s">
        <v>139</v>
      </c>
      <c r="W329">
        <v>4.3</v>
      </c>
      <c r="X329" t="s">
        <v>88</v>
      </c>
      <c r="Y329" t="s">
        <v>139</v>
      </c>
    </row>
    <row r="330" spans="8:25">
      <c r="H330" s="8"/>
      <c r="P330">
        <v>4.4</v>
      </c>
      <c r="Q330" t="s">
        <v>88</v>
      </c>
      <c r="R330" t="s">
        <v>140</v>
      </c>
      <c r="S330">
        <v>4.3</v>
      </c>
      <c r="T330" t="s">
        <v>86</v>
      </c>
      <c r="U330" t="s">
        <v>141</v>
      </c>
      <c r="W330">
        <v>4.3</v>
      </c>
      <c r="X330" t="s">
        <v>86</v>
      </c>
      <c r="Y330" t="s">
        <v>141</v>
      </c>
    </row>
    <row r="331" spans="8:25">
      <c r="H331" s="8"/>
      <c r="P331">
        <v>4.5</v>
      </c>
      <c r="Q331" t="s">
        <v>86</v>
      </c>
      <c r="R331" t="s">
        <v>128</v>
      </c>
      <c r="S331">
        <v>4.3</v>
      </c>
      <c r="T331" t="s">
        <v>86</v>
      </c>
      <c r="U331" t="s">
        <v>128</v>
      </c>
      <c r="W331">
        <v>4.3</v>
      </c>
      <c r="X331" t="s">
        <v>86</v>
      </c>
      <c r="Y331" t="s">
        <v>128</v>
      </c>
    </row>
    <row r="332" spans="8:25">
      <c r="H332" s="8"/>
      <c r="P332">
        <v>4.5</v>
      </c>
      <c r="Q332" t="s">
        <v>86</v>
      </c>
      <c r="R332" t="s">
        <v>142</v>
      </c>
      <c r="S332">
        <v>4.3</v>
      </c>
      <c r="T332" t="s">
        <v>86</v>
      </c>
      <c r="U332" t="s">
        <v>131</v>
      </c>
      <c r="W332">
        <v>4.3</v>
      </c>
      <c r="X332" t="s">
        <v>86</v>
      </c>
      <c r="Y332" t="s">
        <v>131</v>
      </c>
    </row>
    <row r="333" spans="8:25">
      <c r="H333" s="8"/>
      <c r="P333">
        <v>4.5</v>
      </c>
      <c r="Q333" t="s">
        <v>86</v>
      </c>
      <c r="R333" t="s">
        <v>143</v>
      </c>
      <c r="S333">
        <v>4.3</v>
      </c>
      <c r="T333" t="s">
        <v>86</v>
      </c>
      <c r="U333" t="s">
        <v>144</v>
      </c>
      <c r="W333">
        <v>4.3</v>
      </c>
      <c r="X333" t="s">
        <v>86</v>
      </c>
      <c r="Y333" t="s">
        <v>144</v>
      </c>
    </row>
    <row r="334" spans="8:25">
      <c r="H334" s="8"/>
      <c r="P334">
        <v>4.5</v>
      </c>
      <c r="Q334" t="s">
        <v>86</v>
      </c>
      <c r="R334" t="s">
        <v>129</v>
      </c>
      <c r="S334">
        <v>4.3</v>
      </c>
      <c r="T334" t="s">
        <v>86</v>
      </c>
      <c r="U334" t="s">
        <v>137</v>
      </c>
      <c r="W334">
        <v>4.3</v>
      </c>
      <c r="X334" t="s">
        <v>86</v>
      </c>
      <c r="Y334" t="s">
        <v>137</v>
      </c>
    </row>
    <row r="335" spans="8:25">
      <c r="H335" s="8"/>
      <c r="P335">
        <v>4.5</v>
      </c>
      <c r="Q335" t="s">
        <v>86</v>
      </c>
      <c r="R335" t="s">
        <v>131</v>
      </c>
      <c r="S335">
        <v>4.3</v>
      </c>
      <c r="T335" t="s">
        <v>86</v>
      </c>
      <c r="U335" t="s">
        <v>140</v>
      </c>
      <c r="W335">
        <v>4.3</v>
      </c>
      <c r="X335" t="s">
        <v>86</v>
      </c>
      <c r="Y335" t="s">
        <v>140</v>
      </c>
    </row>
    <row r="336" spans="8:25">
      <c r="H336" s="8"/>
      <c r="P336">
        <v>4.5</v>
      </c>
      <c r="Q336" t="s">
        <v>86</v>
      </c>
      <c r="R336" t="s">
        <v>132</v>
      </c>
      <c r="W336">
        <v>4.4</v>
      </c>
      <c r="X336" t="s">
        <v>84</v>
      </c>
      <c r="Y336" t="s">
        <v>131</v>
      </c>
    </row>
    <row r="337" spans="8:25">
      <c r="H337" s="8"/>
      <c r="P337">
        <v>4.5</v>
      </c>
      <c r="Q337" t="s">
        <v>86</v>
      </c>
      <c r="R337" t="s">
        <v>145</v>
      </c>
      <c r="W337">
        <v>4.4</v>
      </c>
      <c r="X337" t="s">
        <v>88</v>
      </c>
      <c r="Y337" t="s">
        <v>131</v>
      </c>
    </row>
    <row r="338" spans="8:25">
      <c r="H338" s="8"/>
      <c r="P338">
        <v>4.5</v>
      </c>
      <c r="Q338" t="s">
        <v>86</v>
      </c>
      <c r="R338" t="s">
        <v>137</v>
      </c>
      <c r="W338">
        <v>4.4</v>
      </c>
      <c r="X338" t="s">
        <v>88</v>
      </c>
      <c r="Y338" t="s">
        <v>136</v>
      </c>
    </row>
    <row r="339" spans="8:25">
      <c r="H339" s="8"/>
      <c r="P339">
        <v>4.5</v>
      </c>
      <c r="Q339" t="s">
        <v>86</v>
      </c>
      <c r="R339" t="s">
        <v>139</v>
      </c>
      <c r="W339">
        <v>4.4</v>
      </c>
      <c r="X339" t="s">
        <v>88</v>
      </c>
      <c r="Y339" t="s">
        <v>138</v>
      </c>
    </row>
    <row r="340" spans="8:25">
      <c r="H340" s="8"/>
      <c r="P340">
        <v>4.5</v>
      </c>
      <c r="Q340" t="s">
        <v>86</v>
      </c>
      <c r="R340" t="s">
        <v>146</v>
      </c>
      <c r="W340">
        <v>4.4</v>
      </c>
      <c r="X340" t="s">
        <v>88</v>
      </c>
      <c r="Y340" t="s">
        <v>140</v>
      </c>
    </row>
    <row r="341" spans="8:25">
      <c r="H341" s="8"/>
      <c r="P341">
        <v>4.6</v>
      </c>
      <c r="Q341" t="s">
        <v>86</v>
      </c>
      <c r="R341" t="s">
        <v>130</v>
      </c>
      <c r="W341">
        <v>4.5</v>
      </c>
      <c r="X341" t="s">
        <v>86</v>
      </c>
      <c r="Y341" t="s">
        <v>128</v>
      </c>
    </row>
    <row r="342" spans="8:25">
      <c r="H342" s="8"/>
      <c r="P342">
        <v>4.6</v>
      </c>
      <c r="Q342" t="s">
        <v>88</v>
      </c>
      <c r="R342" t="s">
        <v>142</v>
      </c>
      <c r="W342">
        <v>4.5</v>
      </c>
      <c r="X342" t="s">
        <v>86</v>
      </c>
      <c r="Y342" t="s">
        <v>142</v>
      </c>
    </row>
    <row r="343" spans="8:25">
      <c r="H343" s="8"/>
      <c r="P343">
        <v>4.6</v>
      </c>
      <c r="Q343" t="s">
        <v>88</v>
      </c>
      <c r="R343" t="s">
        <v>135</v>
      </c>
      <c r="W343">
        <v>4.5</v>
      </c>
      <c r="X343" t="s">
        <v>86</v>
      </c>
      <c r="Y343" t="s">
        <v>143</v>
      </c>
    </row>
    <row r="344" spans="8:25">
      <c r="H344" s="8"/>
      <c r="P344">
        <v>4.6</v>
      </c>
      <c r="Q344" t="s">
        <v>88</v>
      </c>
      <c r="R344" t="s">
        <v>139</v>
      </c>
      <c r="W344">
        <v>4.5</v>
      </c>
      <c r="X344" t="s">
        <v>86</v>
      </c>
      <c r="Y344" t="s">
        <v>129</v>
      </c>
    </row>
    <row r="345" spans="8:25">
      <c r="H345" s="8"/>
      <c r="P345">
        <v>4.7</v>
      </c>
      <c r="Q345" t="s">
        <v>86</v>
      </c>
      <c r="R345" t="s">
        <v>131</v>
      </c>
      <c r="W345">
        <v>4.5</v>
      </c>
      <c r="X345" t="s">
        <v>86</v>
      </c>
      <c r="Y345" t="s">
        <v>131</v>
      </c>
    </row>
    <row r="346" spans="8:25">
      <c r="H346" s="8"/>
      <c r="P346">
        <v>4.7</v>
      </c>
      <c r="Q346" t="s">
        <v>88</v>
      </c>
      <c r="R346" t="s">
        <v>128</v>
      </c>
      <c r="W346">
        <v>4.5</v>
      </c>
      <c r="X346" t="s">
        <v>86</v>
      </c>
      <c r="Y346" t="s">
        <v>132</v>
      </c>
    </row>
    <row r="347" spans="8:25">
      <c r="H347" s="8"/>
      <c r="P347">
        <v>4.7</v>
      </c>
      <c r="Q347" t="s">
        <v>88</v>
      </c>
      <c r="R347" t="s">
        <v>142</v>
      </c>
      <c r="W347">
        <v>4.5</v>
      </c>
      <c r="X347" t="s">
        <v>86</v>
      </c>
      <c r="Y347" t="s">
        <v>145</v>
      </c>
    </row>
    <row r="348" spans="8:25">
      <c r="H348" s="8"/>
      <c r="P348">
        <v>4.7</v>
      </c>
      <c r="Q348" t="s">
        <v>88</v>
      </c>
      <c r="R348" t="s">
        <v>130</v>
      </c>
      <c r="W348">
        <v>4.5</v>
      </c>
      <c r="X348" t="s">
        <v>86</v>
      </c>
      <c r="Y348" t="s">
        <v>137</v>
      </c>
    </row>
    <row r="349" spans="8:25">
      <c r="H349" s="8"/>
      <c r="P349">
        <v>4.7</v>
      </c>
      <c r="Q349" t="s">
        <v>88</v>
      </c>
      <c r="R349" t="s">
        <v>129</v>
      </c>
      <c r="W349">
        <v>4.5</v>
      </c>
      <c r="X349" t="s">
        <v>86</v>
      </c>
      <c r="Y349" t="s">
        <v>139</v>
      </c>
    </row>
    <row r="350" spans="8:25">
      <c r="H350" s="8"/>
      <c r="P350">
        <v>4.7</v>
      </c>
      <c r="Q350" t="s">
        <v>88</v>
      </c>
      <c r="R350" t="s">
        <v>131</v>
      </c>
      <c r="S350">
        <v>5.2</v>
      </c>
      <c r="T350" t="s">
        <v>84</v>
      </c>
      <c r="U350" t="s">
        <v>144</v>
      </c>
      <c r="W350">
        <v>4.5</v>
      </c>
      <c r="X350" t="s">
        <v>86</v>
      </c>
      <c r="Y350" t="s">
        <v>146</v>
      </c>
    </row>
    <row r="351" spans="8:25">
      <c r="H351" s="8"/>
      <c r="P351">
        <v>4.7</v>
      </c>
      <c r="Q351" t="s">
        <v>88</v>
      </c>
      <c r="R351" t="s">
        <v>132</v>
      </c>
      <c r="S351">
        <v>5.2</v>
      </c>
      <c r="T351" t="s">
        <v>84</v>
      </c>
      <c r="U351" t="s">
        <v>135</v>
      </c>
      <c r="W351" t="s">
        <v>147</v>
      </c>
      <c r="X351" t="s">
        <v>84</v>
      </c>
      <c r="Y351" t="s">
        <v>130</v>
      </c>
    </row>
    <row r="352" spans="8:25">
      <c r="H352" s="8"/>
      <c r="P352">
        <v>4.7</v>
      </c>
      <c r="Q352" t="s">
        <v>88</v>
      </c>
      <c r="R352" t="s">
        <v>133</v>
      </c>
      <c r="S352">
        <v>5.2</v>
      </c>
      <c r="T352" t="s">
        <v>88</v>
      </c>
      <c r="U352" t="s">
        <v>128</v>
      </c>
      <c r="W352">
        <v>4.6</v>
      </c>
      <c r="X352" t="s">
        <v>86</v>
      </c>
      <c r="Y352" t="s">
        <v>130</v>
      </c>
    </row>
    <row r="353" spans="8:25">
      <c r="H353" s="8"/>
      <c r="P353">
        <v>4.7</v>
      </c>
      <c r="Q353" t="s">
        <v>88</v>
      </c>
      <c r="R353" t="s">
        <v>148</v>
      </c>
      <c r="S353">
        <v>5.2</v>
      </c>
      <c r="T353" t="s">
        <v>88</v>
      </c>
      <c r="U353" t="s">
        <v>131</v>
      </c>
      <c r="W353">
        <v>4.6</v>
      </c>
      <c r="X353" t="s">
        <v>88</v>
      </c>
      <c r="Y353" t="s">
        <v>142</v>
      </c>
    </row>
    <row r="354" spans="8:25">
      <c r="H354" s="8"/>
      <c r="P354">
        <v>4.7</v>
      </c>
      <c r="Q354" t="s">
        <v>88</v>
      </c>
      <c r="R354" t="s">
        <v>145</v>
      </c>
      <c r="S354">
        <v>5.2</v>
      </c>
      <c r="T354" t="s">
        <v>88</v>
      </c>
      <c r="U354" t="s">
        <v>140</v>
      </c>
      <c r="W354">
        <v>4.6</v>
      </c>
      <c r="X354" t="s">
        <v>88</v>
      </c>
      <c r="Y354" t="s">
        <v>135</v>
      </c>
    </row>
    <row r="355" spans="8:25">
      <c r="H355" s="8"/>
      <c r="P355">
        <v>4.7</v>
      </c>
      <c r="Q355" t="s">
        <v>88</v>
      </c>
      <c r="R355" t="s">
        <v>144</v>
      </c>
      <c r="S355">
        <v>5.3</v>
      </c>
      <c r="T355" t="s">
        <v>84</v>
      </c>
      <c r="U355" t="s">
        <v>149</v>
      </c>
      <c r="W355">
        <v>4.6</v>
      </c>
      <c r="X355" t="s">
        <v>88</v>
      </c>
      <c r="Y355" t="s">
        <v>139</v>
      </c>
    </row>
    <row r="356" spans="8:25">
      <c r="H356" s="8"/>
      <c r="P356">
        <v>4.7</v>
      </c>
      <c r="Q356" t="s">
        <v>88</v>
      </c>
      <c r="R356" t="s">
        <v>137</v>
      </c>
      <c r="S356">
        <v>5.3</v>
      </c>
      <c r="T356" t="s">
        <v>88</v>
      </c>
      <c r="U356" t="s">
        <v>128</v>
      </c>
      <c r="W356">
        <v>4.7</v>
      </c>
      <c r="X356" t="s">
        <v>86</v>
      </c>
      <c r="Y356" t="s">
        <v>131</v>
      </c>
    </row>
    <row r="357" spans="8:25">
      <c r="H357" s="8"/>
      <c r="P357">
        <v>4.7</v>
      </c>
      <c r="Q357" t="s">
        <v>88</v>
      </c>
      <c r="R357" t="s">
        <v>139</v>
      </c>
      <c r="S357">
        <v>5.3</v>
      </c>
      <c r="T357" t="s">
        <v>88</v>
      </c>
      <c r="U357" t="s">
        <v>144</v>
      </c>
      <c r="W357">
        <v>4.7</v>
      </c>
      <c r="X357" t="s">
        <v>88</v>
      </c>
      <c r="Y357" t="s">
        <v>128</v>
      </c>
    </row>
    <row r="358" spans="8:25">
      <c r="H358" s="8"/>
      <c r="S358">
        <v>5.3</v>
      </c>
      <c r="T358" t="s">
        <v>88</v>
      </c>
      <c r="U358" t="s">
        <v>137</v>
      </c>
      <c r="W358">
        <v>4.7</v>
      </c>
      <c r="X358" t="s">
        <v>88</v>
      </c>
      <c r="Y358" t="s">
        <v>142</v>
      </c>
    </row>
    <row r="359" spans="8:25">
      <c r="H359" s="8"/>
      <c r="S359">
        <v>5.3</v>
      </c>
      <c r="T359" t="s">
        <v>86</v>
      </c>
      <c r="U359" t="s">
        <v>128</v>
      </c>
      <c r="W359">
        <v>4.7</v>
      </c>
      <c r="X359" t="s">
        <v>88</v>
      </c>
      <c r="Y359" t="s">
        <v>130</v>
      </c>
    </row>
    <row r="360" spans="8:25">
      <c r="H360" s="8"/>
      <c r="S360">
        <v>5.3</v>
      </c>
      <c r="T360" t="s">
        <v>86</v>
      </c>
      <c r="U360" t="s">
        <v>144</v>
      </c>
      <c r="W360">
        <v>4.7</v>
      </c>
      <c r="X360" t="s">
        <v>88</v>
      </c>
      <c r="Y360" t="s">
        <v>129</v>
      </c>
    </row>
    <row r="361" spans="8:25">
      <c r="H361" s="8"/>
      <c r="S361">
        <v>5.3</v>
      </c>
      <c r="T361" t="s">
        <v>86</v>
      </c>
      <c r="U361" t="s">
        <v>135</v>
      </c>
      <c r="W361">
        <v>4.7</v>
      </c>
      <c r="X361" t="s">
        <v>88</v>
      </c>
      <c r="Y361" t="s">
        <v>131</v>
      </c>
    </row>
    <row r="362" spans="8:25">
      <c r="H362" s="8"/>
      <c r="S362">
        <v>5.3</v>
      </c>
      <c r="T362" t="s">
        <v>86</v>
      </c>
      <c r="U362" t="s">
        <v>140</v>
      </c>
      <c r="W362">
        <v>4.7</v>
      </c>
      <c r="X362" t="s">
        <v>88</v>
      </c>
      <c r="Y362" t="s">
        <v>132</v>
      </c>
    </row>
    <row r="363" spans="8:25">
      <c r="H363" s="8"/>
      <c r="S363">
        <v>5.4</v>
      </c>
      <c r="T363" t="s">
        <v>86</v>
      </c>
      <c r="U363" t="s">
        <v>128</v>
      </c>
      <c r="W363">
        <v>4.7</v>
      </c>
      <c r="X363" t="s">
        <v>88</v>
      </c>
      <c r="Y363" t="s">
        <v>133</v>
      </c>
    </row>
    <row r="364" spans="8:25">
      <c r="H364" s="8"/>
      <c r="S364">
        <v>5.4</v>
      </c>
      <c r="T364" t="s">
        <v>86</v>
      </c>
      <c r="U364" t="s">
        <v>144</v>
      </c>
      <c r="W364">
        <v>4.7</v>
      </c>
      <c r="X364" t="s">
        <v>88</v>
      </c>
      <c r="Y364" t="s">
        <v>148</v>
      </c>
    </row>
    <row r="365" spans="8:25">
      <c r="H365" s="8"/>
      <c r="S365">
        <v>5.4</v>
      </c>
      <c r="T365" t="s">
        <v>88</v>
      </c>
      <c r="U365" t="s">
        <v>149</v>
      </c>
      <c r="W365">
        <v>4.7</v>
      </c>
      <c r="X365" t="s">
        <v>88</v>
      </c>
      <c r="Y365" t="s">
        <v>145</v>
      </c>
    </row>
    <row r="366" spans="8:25">
      <c r="H366" s="8"/>
      <c r="S366">
        <v>5.4</v>
      </c>
      <c r="T366" t="s">
        <v>88</v>
      </c>
      <c r="U366" t="s">
        <v>144</v>
      </c>
      <c r="W366">
        <v>4.7</v>
      </c>
      <c r="X366" t="s">
        <v>88</v>
      </c>
      <c r="Y366" t="s">
        <v>144</v>
      </c>
    </row>
    <row r="367" spans="8:25">
      <c r="H367" s="8"/>
      <c r="S367">
        <v>5.5</v>
      </c>
      <c r="T367" t="s">
        <v>86</v>
      </c>
      <c r="U367" t="s">
        <v>131</v>
      </c>
      <c r="W367">
        <v>4.7</v>
      </c>
      <c r="X367" t="s">
        <v>88</v>
      </c>
      <c r="Y367" t="s">
        <v>137</v>
      </c>
    </row>
    <row r="368" spans="8:25">
      <c r="H368" s="8"/>
      <c r="S368">
        <v>5.5</v>
      </c>
      <c r="T368" t="s">
        <v>86</v>
      </c>
      <c r="U368" t="s">
        <v>144</v>
      </c>
      <c r="W368">
        <v>4.7</v>
      </c>
      <c r="X368" t="s">
        <v>88</v>
      </c>
      <c r="Y368" t="s">
        <v>139</v>
      </c>
    </row>
    <row r="369" spans="8:25">
      <c r="H369" s="8"/>
      <c r="S369">
        <v>5.5</v>
      </c>
      <c r="T369" t="s">
        <v>86</v>
      </c>
      <c r="U369" t="s">
        <v>135</v>
      </c>
      <c r="W369">
        <v>5.2</v>
      </c>
      <c r="X369" t="s">
        <v>84</v>
      </c>
      <c r="Y369" t="s">
        <v>144</v>
      </c>
    </row>
    <row r="370" spans="8:25">
      <c r="H370" s="8"/>
      <c r="S370">
        <v>5.5</v>
      </c>
      <c r="T370" t="s">
        <v>88</v>
      </c>
      <c r="U370" t="s">
        <v>131</v>
      </c>
      <c r="W370">
        <v>5.2</v>
      </c>
      <c r="X370" t="s">
        <v>84</v>
      </c>
      <c r="Y370" t="s">
        <v>135</v>
      </c>
    </row>
    <row r="371" spans="8:25">
      <c r="H371" s="8"/>
      <c r="S371">
        <v>5.5</v>
      </c>
      <c r="T371" t="s">
        <v>88</v>
      </c>
      <c r="U371" t="s">
        <v>145</v>
      </c>
      <c r="W371">
        <v>5.2</v>
      </c>
      <c r="X371" t="s">
        <v>88</v>
      </c>
      <c r="Y371" t="s">
        <v>128</v>
      </c>
    </row>
    <row r="372" spans="8:25">
      <c r="H372" s="8"/>
      <c r="S372">
        <v>5.5</v>
      </c>
      <c r="T372" t="s">
        <v>88</v>
      </c>
      <c r="U372" t="s">
        <v>144</v>
      </c>
      <c r="W372">
        <v>5.2</v>
      </c>
      <c r="X372" t="s">
        <v>88</v>
      </c>
      <c r="Y372" t="s">
        <v>131</v>
      </c>
    </row>
    <row r="373" spans="8:25">
      <c r="H373" s="8"/>
      <c r="S373">
        <v>5.5</v>
      </c>
      <c r="T373" t="s">
        <v>88</v>
      </c>
      <c r="U373" t="s">
        <v>135</v>
      </c>
      <c r="W373">
        <v>5.2</v>
      </c>
      <c r="X373" t="s">
        <v>88</v>
      </c>
      <c r="Y373" t="s">
        <v>140</v>
      </c>
    </row>
    <row r="374" spans="8:25">
      <c r="H374" s="8"/>
      <c r="S374">
        <v>5.6</v>
      </c>
      <c r="T374" t="s">
        <v>86</v>
      </c>
      <c r="U374" t="s">
        <v>131</v>
      </c>
      <c r="W374">
        <v>5.3</v>
      </c>
      <c r="X374" t="s">
        <v>84</v>
      </c>
      <c r="Y374" t="s">
        <v>149</v>
      </c>
    </row>
    <row r="375" spans="8:25">
      <c r="H375" s="8"/>
      <c r="S375">
        <v>5.6</v>
      </c>
      <c r="T375" t="s">
        <v>86</v>
      </c>
      <c r="U375" t="s">
        <v>144</v>
      </c>
      <c r="W375">
        <v>5.3</v>
      </c>
      <c r="X375" t="s">
        <v>88</v>
      </c>
      <c r="Y375" t="s">
        <v>128</v>
      </c>
    </row>
    <row r="376" spans="8:25">
      <c r="H376" s="8"/>
      <c r="S376">
        <v>5.6</v>
      </c>
      <c r="T376" t="s">
        <v>86</v>
      </c>
      <c r="U376" t="s">
        <v>135</v>
      </c>
      <c r="W376">
        <v>5.3</v>
      </c>
      <c r="X376" t="s">
        <v>88</v>
      </c>
      <c r="Y376" t="s">
        <v>144</v>
      </c>
    </row>
    <row r="377" spans="8:25">
      <c r="H377" s="8"/>
      <c r="S377">
        <v>5.6</v>
      </c>
      <c r="T377" t="s">
        <v>88</v>
      </c>
      <c r="U377" t="s">
        <v>131</v>
      </c>
      <c r="W377">
        <v>5.3</v>
      </c>
      <c r="X377" t="s">
        <v>88</v>
      </c>
      <c r="Y377" t="s">
        <v>137</v>
      </c>
    </row>
    <row r="378" spans="8:25">
      <c r="H378" s="8"/>
      <c r="S378">
        <v>5.6</v>
      </c>
      <c r="T378" t="s">
        <v>88</v>
      </c>
      <c r="U378" t="s">
        <v>144</v>
      </c>
      <c r="W378">
        <v>5.3</v>
      </c>
      <c r="X378" t="s">
        <v>86</v>
      </c>
      <c r="Y378" t="s">
        <v>128</v>
      </c>
    </row>
    <row r="379" spans="8:25">
      <c r="H379" s="8"/>
      <c r="S379">
        <v>5.6</v>
      </c>
      <c r="T379" t="s">
        <v>88</v>
      </c>
      <c r="U379" t="s">
        <v>135</v>
      </c>
      <c r="W379">
        <v>5.3</v>
      </c>
      <c r="X379" t="s">
        <v>86</v>
      </c>
      <c r="Y379" t="s">
        <v>144</v>
      </c>
    </row>
    <row r="380" spans="8:25">
      <c r="H380" s="8"/>
      <c r="S380">
        <v>6.2</v>
      </c>
      <c r="T380" t="s">
        <v>84</v>
      </c>
      <c r="U380" t="s">
        <v>141</v>
      </c>
      <c r="W380">
        <v>5.3</v>
      </c>
      <c r="X380" t="s">
        <v>86</v>
      </c>
      <c r="Y380" t="s">
        <v>135</v>
      </c>
    </row>
    <row r="381" spans="8:25">
      <c r="H381" s="8"/>
      <c r="S381">
        <v>6.2</v>
      </c>
      <c r="T381" t="s">
        <v>84</v>
      </c>
      <c r="U381" t="s">
        <v>150</v>
      </c>
      <c r="W381">
        <v>5.3</v>
      </c>
      <c r="X381" t="s">
        <v>86</v>
      </c>
      <c r="Y381" t="s">
        <v>140</v>
      </c>
    </row>
    <row r="382" spans="8:25">
      <c r="H382" s="8"/>
      <c r="S382">
        <v>6.2</v>
      </c>
      <c r="T382" t="s">
        <v>84</v>
      </c>
      <c r="U382" t="s">
        <v>132</v>
      </c>
      <c r="W382">
        <v>5.4</v>
      </c>
      <c r="X382" t="s">
        <v>86</v>
      </c>
      <c r="Y382" t="s">
        <v>128</v>
      </c>
    </row>
    <row r="383" spans="8:25">
      <c r="H383" s="8"/>
      <c r="S383">
        <v>6.3</v>
      </c>
      <c r="T383" t="s">
        <v>84</v>
      </c>
      <c r="U383" t="s">
        <v>151</v>
      </c>
      <c r="W383">
        <v>5.4</v>
      </c>
      <c r="X383" t="s">
        <v>86</v>
      </c>
      <c r="Y383" t="s">
        <v>144</v>
      </c>
    </row>
    <row r="384" spans="8:25">
      <c r="H384" s="8"/>
      <c r="S384">
        <v>6.3</v>
      </c>
      <c r="T384" t="s">
        <v>88</v>
      </c>
      <c r="U384" t="s">
        <v>141</v>
      </c>
      <c r="W384">
        <v>5.4</v>
      </c>
      <c r="X384" t="s">
        <v>88</v>
      </c>
      <c r="Y384" t="s">
        <v>149</v>
      </c>
    </row>
    <row r="385" spans="8:25">
      <c r="H385" s="8"/>
      <c r="S385">
        <v>6.3</v>
      </c>
      <c r="T385" t="s">
        <v>88</v>
      </c>
      <c r="U385" t="s">
        <v>150</v>
      </c>
      <c r="W385">
        <v>5.4</v>
      </c>
      <c r="X385" t="s">
        <v>88</v>
      </c>
      <c r="Y385" t="s">
        <v>144</v>
      </c>
    </row>
    <row r="386" spans="8:25">
      <c r="H386" s="8"/>
      <c r="S386">
        <v>6.3</v>
      </c>
      <c r="T386" t="s">
        <v>88</v>
      </c>
      <c r="U386" t="s">
        <v>128</v>
      </c>
      <c r="W386">
        <v>5.5</v>
      </c>
      <c r="X386" t="s">
        <v>86</v>
      </c>
      <c r="Y386" t="s">
        <v>131</v>
      </c>
    </row>
    <row r="387" spans="8:25">
      <c r="H387" s="8"/>
      <c r="S387">
        <v>6.3</v>
      </c>
      <c r="T387" t="s">
        <v>88</v>
      </c>
      <c r="U387" t="s">
        <v>132</v>
      </c>
      <c r="W387">
        <v>5.5</v>
      </c>
      <c r="X387" t="s">
        <v>86</v>
      </c>
      <c r="Y387" t="s">
        <v>144</v>
      </c>
    </row>
    <row r="388" spans="8:25">
      <c r="H388" s="8"/>
      <c r="S388">
        <v>6.3</v>
      </c>
      <c r="T388" t="s">
        <v>86</v>
      </c>
      <c r="U388" t="s">
        <v>141</v>
      </c>
      <c r="W388">
        <v>5.5</v>
      </c>
      <c r="X388" t="s">
        <v>86</v>
      </c>
      <c r="Y388" t="s">
        <v>135</v>
      </c>
    </row>
    <row r="389" spans="8:25">
      <c r="H389" s="8"/>
      <c r="S389">
        <v>6.3</v>
      </c>
      <c r="T389" t="s">
        <v>86</v>
      </c>
      <c r="U389" t="s">
        <v>150</v>
      </c>
      <c r="W389">
        <v>5.5</v>
      </c>
      <c r="X389" t="s">
        <v>88</v>
      </c>
      <c r="Y389" t="s">
        <v>131</v>
      </c>
    </row>
    <row r="390" spans="8:25">
      <c r="H390" s="8"/>
      <c r="S390">
        <v>6.3</v>
      </c>
      <c r="T390" t="s">
        <v>86</v>
      </c>
      <c r="U390" t="s">
        <v>128</v>
      </c>
      <c r="W390">
        <v>5.5</v>
      </c>
      <c r="X390" t="s">
        <v>88</v>
      </c>
      <c r="Y390" t="s">
        <v>145</v>
      </c>
    </row>
    <row r="391" spans="8:25">
      <c r="H391" s="8"/>
      <c r="S391">
        <v>6.3</v>
      </c>
      <c r="T391" t="s">
        <v>86</v>
      </c>
      <c r="U391" t="s">
        <v>132</v>
      </c>
      <c r="W391">
        <v>5.5</v>
      </c>
      <c r="X391" t="s">
        <v>88</v>
      </c>
      <c r="Y391" t="s">
        <v>144</v>
      </c>
    </row>
    <row r="392" spans="8:25">
      <c r="H392" s="8"/>
      <c r="S392">
        <v>6.4</v>
      </c>
      <c r="T392" t="s">
        <v>84</v>
      </c>
      <c r="U392" t="s">
        <v>152</v>
      </c>
      <c r="W392">
        <v>5.5</v>
      </c>
      <c r="X392" t="s">
        <v>88</v>
      </c>
      <c r="Y392" t="s">
        <v>135</v>
      </c>
    </row>
    <row r="393" spans="8:25">
      <c r="H393" s="8"/>
      <c r="S393">
        <v>6.4</v>
      </c>
      <c r="T393" t="s">
        <v>84</v>
      </c>
      <c r="U393" t="s">
        <v>142</v>
      </c>
      <c r="W393">
        <v>5.6</v>
      </c>
      <c r="X393" t="s">
        <v>86</v>
      </c>
      <c r="Y393" t="s">
        <v>131</v>
      </c>
    </row>
    <row r="394" spans="8:25">
      <c r="H394" s="8"/>
      <c r="S394">
        <v>6.4</v>
      </c>
      <c r="T394" t="s">
        <v>88</v>
      </c>
      <c r="U394" t="s">
        <v>141</v>
      </c>
      <c r="W394">
        <v>5.6</v>
      </c>
      <c r="X394" t="s">
        <v>86</v>
      </c>
      <c r="Y394" t="s">
        <v>144</v>
      </c>
    </row>
    <row r="395" spans="8:25">
      <c r="H395" s="8"/>
      <c r="S395">
        <v>6.4</v>
      </c>
      <c r="T395" t="s">
        <v>88</v>
      </c>
      <c r="U395" t="s">
        <v>150</v>
      </c>
      <c r="W395">
        <v>5.6</v>
      </c>
      <c r="X395" t="s">
        <v>86</v>
      </c>
      <c r="Y395" t="s">
        <v>135</v>
      </c>
    </row>
    <row r="396" spans="8:25">
      <c r="H396" s="8"/>
      <c r="S396">
        <v>6.4</v>
      </c>
      <c r="T396" t="s">
        <v>88</v>
      </c>
      <c r="U396" t="s">
        <v>128</v>
      </c>
      <c r="W396">
        <v>5.6</v>
      </c>
      <c r="X396" t="s">
        <v>88</v>
      </c>
      <c r="Y396" t="s">
        <v>131</v>
      </c>
    </row>
    <row r="397" spans="8:25">
      <c r="H397" s="8"/>
      <c r="S397">
        <v>6.4</v>
      </c>
      <c r="T397" t="s">
        <v>88</v>
      </c>
      <c r="U397" t="s">
        <v>131</v>
      </c>
      <c r="W397">
        <v>5.6</v>
      </c>
      <c r="X397" t="s">
        <v>88</v>
      </c>
      <c r="Y397" t="s">
        <v>144</v>
      </c>
    </row>
    <row r="398" spans="8:25">
      <c r="H398" s="8"/>
      <c r="S398">
        <v>6.4</v>
      </c>
      <c r="T398" t="s">
        <v>88</v>
      </c>
      <c r="U398" t="s">
        <v>132</v>
      </c>
      <c r="W398">
        <v>5.6</v>
      </c>
      <c r="X398" t="s">
        <v>88</v>
      </c>
      <c r="Y398" t="s">
        <v>135</v>
      </c>
    </row>
    <row r="399" spans="8:25">
      <c r="H399" s="8"/>
      <c r="S399">
        <v>6.4</v>
      </c>
      <c r="T399" t="s">
        <v>88</v>
      </c>
      <c r="U399" t="s">
        <v>136</v>
      </c>
      <c r="W399">
        <v>6.2</v>
      </c>
      <c r="X399" t="s">
        <v>84</v>
      </c>
      <c r="Y399" t="s">
        <v>141</v>
      </c>
    </row>
    <row r="400" spans="8:25">
      <c r="H400" s="8"/>
      <c r="S400">
        <v>6.4</v>
      </c>
      <c r="T400" t="s">
        <v>88</v>
      </c>
      <c r="U400" t="s">
        <v>153</v>
      </c>
      <c r="W400">
        <v>6.2</v>
      </c>
      <c r="X400" t="s">
        <v>84</v>
      </c>
      <c r="Y400" t="s">
        <v>150</v>
      </c>
    </row>
    <row r="401" spans="8:25">
      <c r="H401" s="8"/>
      <c r="S401">
        <v>6.4</v>
      </c>
      <c r="T401" t="s">
        <v>88</v>
      </c>
      <c r="U401" t="s">
        <v>154</v>
      </c>
      <c r="W401">
        <v>6.2</v>
      </c>
      <c r="X401" t="s">
        <v>84</v>
      </c>
      <c r="Y401" t="s">
        <v>132</v>
      </c>
    </row>
    <row r="402" spans="8:25">
      <c r="H402" s="8"/>
      <c r="S402">
        <v>6.4</v>
      </c>
      <c r="T402" t="s">
        <v>88</v>
      </c>
      <c r="U402" t="s">
        <v>155</v>
      </c>
      <c r="W402">
        <v>6.3</v>
      </c>
      <c r="X402" t="s">
        <v>84</v>
      </c>
      <c r="Y402" t="s">
        <v>151</v>
      </c>
    </row>
    <row r="403" spans="8:25">
      <c r="H403" s="8"/>
      <c r="S403">
        <v>6.4</v>
      </c>
      <c r="T403" t="s">
        <v>88</v>
      </c>
      <c r="U403" t="s">
        <v>137</v>
      </c>
      <c r="W403">
        <v>6.3</v>
      </c>
      <c r="X403" t="s">
        <v>88</v>
      </c>
      <c r="Y403" t="s">
        <v>141</v>
      </c>
    </row>
    <row r="404" spans="8:25">
      <c r="H404" s="8"/>
      <c r="S404">
        <v>6.4</v>
      </c>
      <c r="T404" t="s">
        <v>86</v>
      </c>
      <c r="U404" t="s">
        <v>150</v>
      </c>
      <c r="W404">
        <v>6.3</v>
      </c>
      <c r="X404" t="s">
        <v>88</v>
      </c>
      <c r="Y404" t="s">
        <v>150</v>
      </c>
    </row>
    <row r="405" spans="8:25">
      <c r="H405" s="8"/>
      <c r="S405">
        <v>6.4</v>
      </c>
      <c r="T405" t="s">
        <v>86</v>
      </c>
      <c r="U405" t="s">
        <v>128</v>
      </c>
      <c r="W405">
        <v>6.3</v>
      </c>
      <c r="X405" t="s">
        <v>88</v>
      </c>
      <c r="Y405" t="s">
        <v>128</v>
      </c>
    </row>
    <row r="406" spans="8:25">
      <c r="H406" s="8"/>
      <c r="S406">
        <v>6.4</v>
      </c>
      <c r="T406" t="s">
        <v>86</v>
      </c>
      <c r="U406" t="s">
        <v>131</v>
      </c>
      <c r="W406">
        <v>6.3</v>
      </c>
      <c r="X406" t="s">
        <v>88</v>
      </c>
      <c r="Y406" t="s">
        <v>132</v>
      </c>
    </row>
    <row r="407" spans="8:25">
      <c r="H407" s="8"/>
      <c r="S407">
        <v>6.5</v>
      </c>
      <c r="T407" t="s">
        <v>84</v>
      </c>
      <c r="U407" t="s">
        <v>134</v>
      </c>
      <c r="W407">
        <v>6.3</v>
      </c>
      <c r="X407" t="s">
        <v>86</v>
      </c>
      <c r="Y407" t="s">
        <v>141</v>
      </c>
    </row>
    <row r="408" spans="8:25">
      <c r="H408" s="8"/>
      <c r="S408">
        <v>6.5</v>
      </c>
      <c r="T408" t="s">
        <v>84</v>
      </c>
      <c r="U408" t="s">
        <v>156</v>
      </c>
      <c r="W408">
        <v>6.3</v>
      </c>
      <c r="X408" t="s">
        <v>86</v>
      </c>
      <c r="Y408" t="s">
        <v>150</v>
      </c>
    </row>
    <row r="409" spans="8:25">
      <c r="H409" s="8"/>
      <c r="S409">
        <v>6.5</v>
      </c>
      <c r="T409" t="s">
        <v>84</v>
      </c>
      <c r="U409" t="s">
        <v>157</v>
      </c>
      <c r="W409">
        <v>6.3</v>
      </c>
      <c r="X409" t="s">
        <v>86</v>
      </c>
      <c r="Y409" t="s">
        <v>128</v>
      </c>
    </row>
    <row r="410" spans="8:25">
      <c r="H410" s="8"/>
      <c r="S410">
        <v>6.5</v>
      </c>
      <c r="T410" t="s">
        <v>88</v>
      </c>
      <c r="U410" s="3" t="s">
        <v>150</v>
      </c>
      <c r="W410">
        <v>6.3</v>
      </c>
      <c r="X410" t="s">
        <v>86</v>
      </c>
      <c r="Y410" t="s">
        <v>132</v>
      </c>
    </row>
    <row r="411" spans="8:25">
      <c r="H411" s="8"/>
      <c r="S411">
        <v>6.5</v>
      </c>
      <c r="T411" t="s">
        <v>88</v>
      </c>
      <c r="U411" s="3" t="s">
        <v>141</v>
      </c>
      <c r="W411">
        <v>6.4</v>
      </c>
      <c r="X411" t="s">
        <v>84</v>
      </c>
      <c r="Y411" t="s">
        <v>152</v>
      </c>
    </row>
    <row r="412" spans="8:25">
      <c r="H412" s="8"/>
      <c r="P412">
        <v>6.6</v>
      </c>
      <c r="Q412" t="s">
        <v>84</v>
      </c>
      <c r="R412" t="s">
        <v>146</v>
      </c>
      <c r="S412">
        <v>6.5</v>
      </c>
      <c r="T412" t="s">
        <v>88</v>
      </c>
      <c r="U412" s="3" t="s">
        <v>128</v>
      </c>
      <c r="W412">
        <v>6.4</v>
      </c>
      <c r="X412" t="s">
        <v>84</v>
      </c>
      <c r="Y412" t="s">
        <v>142</v>
      </c>
    </row>
    <row r="413" spans="8:25">
      <c r="H413" s="8"/>
      <c r="P413">
        <v>6.6</v>
      </c>
      <c r="Q413" t="s">
        <v>88</v>
      </c>
      <c r="R413" s="3" t="s">
        <v>131</v>
      </c>
      <c r="S413">
        <v>6.5</v>
      </c>
      <c r="T413" t="s">
        <v>88</v>
      </c>
      <c r="U413" s="3" t="s">
        <v>142</v>
      </c>
      <c r="W413">
        <v>6.4</v>
      </c>
      <c r="X413" t="s">
        <v>88</v>
      </c>
      <c r="Y413" t="s">
        <v>141</v>
      </c>
    </row>
    <row r="414" spans="8:25">
      <c r="H414" s="8"/>
      <c r="P414">
        <v>6.6</v>
      </c>
      <c r="Q414" t="s">
        <v>88</v>
      </c>
      <c r="R414" t="s">
        <v>157</v>
      </c>
      <c r="S414">
        <v>6.5</v>
      </c>
      <c r="T414" t="s">
        <v>88</v>
      </c>
      <c r="U414" s="3" t="s">
        <v>152</v>
      </c>
      <c r="W414">
        <v>6.4</v>
      </c>
      <c r="X414" t="s">
        <v>88</v>
      </c>
      <c r="Y414" t="s">
        <v>150</v>
      </c>
    </row>
    <row r="415" spans="8:25">
      <c r="H415" s="8"/>
      <c r="P415">
        <v>6.6</v>
      </c>
      <c r="Q415" t="s">
        <v>88</v>
      </c>
      <c r="R415" t="s">
        <v>134</v>
      </c>
      <c r="S415">
        <v>6.5</v>
      </c>
      <c r="T415" t="s">
        <v>88</v>
      </c>
      <c r="U415" s="3" t="s">
        <v>131</v>
      </c>
      <c r="W415">
        <v>6.4</v>
      </c>
      <c r="X415" t="s">
        <v>88</v>
      </c>
      <c r="Y415" t="s">
        <v>128</v>
      </c>
    </row>
    <row r="416" spans="8:25">
      <c r="H416" s="8"/>
      <c r="P416">
        <v>6.6</v>
      </c>
      <c r="Q416" t="s">
        <v>88</v>
      </c>
      <c r="R416" t="s">
        <v>154</v>
      </c>
      <c r="S416">
        <v>6.5</v>
      </c>
      <c r="T416" t="s">
        <v>88</v>
      </c>
      <c r="U416" s="3" t="s">
        <v>132</v>
      </c>
      <c r="W416">
        <v>6.4</v>
      </c>
      <c r="X416" t="s">
        <v>88</v>
      </c>
      <c r="Y416" t="s">
        <v>131</v>
      </c>
    </row>
    <row r="417" spans="8:25">
      <c r="H417" s="8"/>
      <c r="P417">
        <v>6.6</v>
      </c>
      <c r="Q417" t="s">
        <v>88</v>
      </c>
      <c r="R417" t="s">
        <v>156</v>
      </c>
      <c r="S417">
        <v>6.5</v>
      </c>
      <c r="T417" t="s">
        <v>88</v>
      </c>
      <c r="U417" s="3" t="s">
        <v>151</v>
      </c>
      <c r="W417">
        <v>6.4</v>
      </c>
      <c r="X417" t="s">
        <v>88</v>
      </c>
      <c r="Y417" t="s">
        <v>132</v>
      </c>
    </row>
    <row r="418" spans="8:25">
      <c r="H418" s="8"/>
      <c r="P418">
        <v>6.6</v>
      </c>
      <c r="Q418" t="s">
        <v>86</v>
      </c>
      <c r="R418" s="3" t="s">
        <v>128</v>
      </c>
      <c r="S418">
        <v>6.5</v>
      </c>
      <c r="T418" t="s">
        <v>88</v>
      </c>
      <c r="U418" s="3" t="s">
        <v>136</v>
      </c>
      <c r="W418">
        <v>6.4</v>
      </c>
      <c r="X418" t="s">
        <v>88</v>
      </c>
      <c r="Y418" t="s">
        <v>136</v>
      </c>
    </row>
    <row r="419" spans="8:25">
      <c r="H419" s="8"/>
      <c r="P419">
        <v>6.6</v>
      </c>
      <c r="Q419" t="s">
        <v>86</v>
      </c>
      <c r="R419" s="3" t="s">
        <v>142</v>
      </c>
      <c r="S419">
        <v>6.5</v>
      </c>
      <c r="T419" t="s">
        <v>88</v>
      </c>
      <c r="U419" s="3" t="s">
        <v>154</v>
      </c>
      <c r="W419">
        <v>6.4</v>
      </c>
      <c r="X419" t="s">
        <v>88</v>
      </c>
      <c r="Y419" t="s">
        <v>153</v>
      </c>
    </row>
    <row r="420" spans="8:25">
      <c r="H420" s="8"/>
      <c r="P420">
        <v>6.6</v>
      </c>
      <c r="Q420" t="s">
        <v>86</v>
      </c>
      <c r="R420" s="3" t="s">
        <v>131</v>
      </c>
      <c r="S420">
        <v>6.5</v>
      </c>
      <c r="T420" t="s">
        <v>88</v>
      </c>
      <c r="U420" s="3" t="s">
        <v>155</v>
      </c>
      <c r="W420">
        <v>6.4</v>
      </c>
      <c r="X420" t="s">
        <v>88</v>
      </c>
      <c r="Y420" t="s">
        <v>154</v>
      </c>
    </row>
    <row r="421" spans="8:25">
      <c r="H421" s="8"/>
      <c r="P421">
        <v>6.6</v>
      </c>
      <c r="Q421" t="s">
        <v>86</v>
      </c>
      <c r="R421" t="s">
        <v>134</v>
      </c>
      <c r="S421">
        <v>6.5</v>
      </c>
      <c r="T421" t="s">
        <v>88</v>
      </c>
      <c r="U421" s="3" t="s">
        <v>137</v>
      </c>
      <c r="W421">
        <v>6.4</v>
      </c>
      <c r="X421" t="s">
        <v>88</v>
      </c>
      <c r="Y421" t="s">
        <v>155</v>
      </c>
    </row>
    <row r="422" spans="8:25">
      <c r="H422" s="8"/>
      <c r="P422">
        <v>6.6</v>
      </c>
      <c r="Q422" t="s">
        <v>86</v>
      </c>
      <c r="R422" s="3" t="s">
        <v>154</v>
      </c>
      <c r="S422">
        <v>6.5</v>
      </c>
      <c r="T422" t="s">
        <v>86</v>
      </c>
      <c r="U422" s="3" t="s">
        <v>150</v>
      </c>
      <c r="W422">
        <v>6.4</v>
      </c>
      <c r="X422" t="s">
        <v>88</v>
      </c>
      <c r="Y422" t="s">
        <v>137</v>
      </c>
    </row>
    <row r="423" spans="8:25">
      <c r="H423" s="8"/>
      <c r="P423">
        <v>6.6</v>
      </c>
      <c r="Q423" t="s">
        <v>86</v>
      </c>
      <c r="R423" t="s">
        <v>137</v>
      </c>
      <c r="S423">
        <v>6.5</v>
      </c>
      <c r="T423" t="s">
        <v>86</v>
      </c>
      <c r="U423" s="3" t="s">
        <v>128</v>
      </c>
      <c r="W423">
        <v>6.4</v>
      </c>
      <c r="X423" t="s">
        <v>86</v>
      </c>
      <c r="Y423" t="s">
        <v>150</v>
      </c>
    </row>
    <row r="424" spans="8:25">
      <c r="H424" s="8"/>
      <c r="P424">
        <v>6.6</v>
      </c>
      <c r="Q424" t="s">
        <v>86</v>
      </c>
      <c r="R424" t="s">
        <v>156</v>
      </c>
      <c r="S424">
        <v>6.5</v>
      </c>
      <c r="T424" t="s">
        <v>86</v>
      </c>
      <c r="U424" s="3" t="s">
        <v>152</v>
      </c>
      <c r="W424">
        <v>6.4</v>
      </c>
      <c r="X424" t="s">
        <v>86</v>
      </c>
      <c r="Y424" t="s">
        <v>128</v>
      </c>
    </row>
    <row r="425" spans="8:25">
      <c r="H425" s="8"/>
      <c r="P425">
        <v>7.2</v>
      </c>
      <c r="Q425" t="s">
        <v>84</v>
      </c>
      <c r="R425" t="s">
        <v>158</v>
      </c>
      <c r="S425">
        <v>6.5</v>
      </c>
      <c r="T425" t="s">
        <v>86</v>
      </c>
      <c r="U425" s="3" t="s">
        <v>131</v>
      </c>
      <c r="W425">
        <v>6.4</v>
      </c>
      <c r="X425" t="s">
        <v>86</v>
      </c>
      <c r="Y425" t="s">
        <v>131</v>
      </c>
    </row>
    <row r="426" spans="8:25">
      <c r="H426" s="8"/>
      <c r="P426">
        <v>7.2</v>
      </c>
      <c r="Q426" t="s">
        <v>84</v>
      </c>
      <c r="R426" t="s">
        <v>142</v>
      </c>
      <c r="S426">
        <v>6.5</v>
      </c>
      <c r="T426" t="s">
        <v>86</v>
      </c>
      <c r="U426" s="3" t="s">
        <v>155</v>
      </c>
      <c r="W426">
        <v>6.5</v>
      </c>
      <c r="X426" t="s">
        <v>84</v>
      </c>
      <c r="Y426" t="s">
        <v>134</v>
      </c>
    </row>
    <row r="427" spans="8:25">
      <c r="H427" s="8"/>
      <c r="P427">
        <v>7.2</v>
      </c>
      <c r="Q427" t="s">
        <v>88</v>
      </c>
      <c r="R427" t="s">
        <v>131</v>
      </c>
      <c r="S427">
        <v>6.5</v>
      </c>
      <c r="T427" t="s">
        <v>86</v>
      </c>
      <c r="U427" t="s">
        <v>137</v>
      </c>
      <c r="W427">
        <v>6.5</v>
      </c>
      <c r="X427" t="s">
        <v>84</v>
      </c>
      <c r="Y427" t="s">
        <v>156</v>
      </c>
    </row>
    <row r="428" spans="8:25">
      <c r="H428" s="8"/>
      <c r="P428">
        <v>7.2</v>
      </c>
      <c r="Q428" t="s">
        <v>88</v>
      </c>
      <c r="R428" t="s">
        <v>134</v>
      </c>
      <c r="W428">
        <v>6.5</v>
      </c>
      <c r="X428" t="s">
        <v>84</v>
      </c>
      <c r="Y428" t="s">
        <v>157</v>
      </c>
    </row>
    <row r="429" spans="8:25">
      <c r="H429" s="8"/>
      <c r="P429">
        <v>7.2</v>
      </c>
      <c r="Q429" t="s">
        <v>88</v>
      </c>
      <c r="R429" t="s">
        <v>155</v>
      </c>
      <c r="W429">
        <v>6.5</v>
      </c>
      <c r="X429" t="s">
        <v>88</v>
      </c>
      <c r="Y429" s="3" t="s">
        <v>150</v>
      </c>
    </row>
    <row r="430" spans="8:25">
      <c r="H430" s="8"/>
      <c r="P430">
        <v>7.2</v>
      </c>
      <c r="Q430" t="s">
        <v>88</v>
      </c>
      <c r="R430" t="s">
        <v>137</v>
      </c>
      <c r="W430">
        <v>6.5</v>
      </c>
      <c r="X430" t="s">
        <v>88</v>
      </c>
      <c r="Y430" s="3" t="s">
        <v>141</v>
      </c>
    </row>
    <row r="431" spans="8:25">
      <c r="H431" s="8"/>
      <c r="P431">
        <v>7.2</v>
      </c>
      <c r="Q431" t="s">
        <v>86</v>
      </c>
      <c r="R431" s="3" t="s">
        <v>128</v>
      </c>
      <c r="W431">
        <v>6.5</v>
      </c>
      <c r="X431" t="s">
        <v>88</v>
      </c>
      <c r="Y431" s="3" t="s">
        <v>128</v>
      </c>
    </row>
    <row r="432" spans="8:25">
      <c r="H432" s="8"/>
      <c r="P432">
        <v>7.2</v>
      </c>
      <c r="Q432" t="s">
        <v>86</v>
      </c>
      <c r="R432" t="s">
        <v>131</v>
      </c>
      <c r="W432">
        <v>6.5</v>
      </c>
      <c r="X432" t="s">
        <v>88</v>
      </c>
      <c r="Y432" s="3" t="s">
        <v>142</v>
      </c>
    </row>
    <row r="433" spans="8:25">
      <c r="H433" s="8"/>
      <c r="P433">
        <v>7.2</v>
      </c>
      <c r="Q433" t="s">
        <v>86</v>
      </c>
      <c r="R433" t="s">
        <v>137</v>
      </c>
      <c r="W433">
        <v>6.5</v>
      </c>
      <c r="X433" t="s">
        <v>88</v>
      </c>
      <c r="Y433" s="3" t="s">
        <v>152</v>
      </c>
    </row>
    <row r="434" spans="8:25">
      <c r="H434" s="8"/>
      <c r="P434">
        <v>7.3</v>
      </c>
      <c r="Q434" t="s">
        <v>86</v>
      </c>
      <c r="R434" t="s">
        <v>158</v>
      </c>
      <c r="W434">
        <v>6.5</v>
      </c>
      <c r="X434" t="s">
        <v>88</v>
      </c>
      <c r="Y434" s="3" t="s">
        <v>131</v>
      </c>
    </row>
    <row r="435" spans="8:25">
      <c r="H435" s="8"/>
      <c r="P435">
        <v>7.3</v>
      </c>
      <c r="Q435" t="s">
        <v>86</v>
      </c>
      <c r="R435" t="s">
        <v>134</v>
      </c>
      <c r="W435">
        <v>6.5</v>
      </c>
      <c r="X435" t="s">
        <v>88</v>
      </c>
      <c r="Y435" s="3" t="s">
        <v>132</v>
      </c>
    </row>
    <row r="436" spans="8:25">
      <c r="H436" s="8"/>
      <c r="P436">
        <v>7.3</v>
      </c>
      <c r="Q436" t="s">
        <v>86</v>
      </c>
      <c r="R436" t="s">
        <v>137</v>
      </c>
      <c r="W436">
        <v>6.5</v>
      </c>
      <c r="X436" t="s">
        <v>88</v>
      </c>
      <c r="Y436" s="3" t="s">
        <v>151</v>
      </c>
    </row>
    <row r="437" spans="8:25">
      <c r="H437" s="8"/>
      <c r="P437">
        <v>7.3</v>
      </c>
      <c r="Q437" t="s">
        <v>88</v>
      </c>
      <c r="R437" t="s">
        <v>142</v>
      </c>
      <c r="W437">
        <v>6.5</v>
      </c>
      <c r="X437" t="s">
        <v>88</v>
      </c>
      <c r="Y437" s="3" t="s">
        <v>136</v>
      </c>
    </row>
    <row r="438" spans="8:25">
      <c r="H438" s="8"/>
      <c r="P438">
        <v>7.3</v>
      </c>
      <c r="Q438" t="s">
        <v>88</v>
      </c>
      <c r="R438" t="s">
        <v>158</v>
      </c>
      <c r="W438">
        <v>6.5</v>
      </c>
      <c r="X438" t="s">
        <v>88</v>
      </c>
      <c r="Y438" s="3" t="s">
        <v>154</v>
      </c>
    </row>
    <row r="439" spans="8:25">
      <c r="H439" s="8"/>
      <c r="P439">
        <v>7.3</v>
      </c>
      <c r="Q439" t="s">
        <v>88</v>
      </c>
      <c r="R439" t="s">
        <v>134</v>
      </c>
      <c r="W439">
        <v>6.5</v>
      </c>
      <c r="X439" t="s">
        <v>88</v>
      </c>
      <c r="Y439" s="3" t="s">
        <v>155</v>
      </c>
    </row>
    <row r="440" spans="8:25">
      <c r="H440" s="8"/>
      <c r="P440">
        <v>7.3</v>
      </c>
      <c r="Q440" t="s">
        <v>88</v>
      </c>
      <c r="R440" t="s">
        <v>137</v>
      </c>
      <c r="W440">
        <v>6.5</v>
      </c>
      <c r="X440" t="s">
        <v>88</v>
      </c>
      <c r="Y440" s="3" t="s">
        <v>137</v>
      </c>
    </row>
    <row r="441" spans="8:25">
      <c r="H441" s="8"/>
      <c r="P441">
        <v>7.4</v>
      </c>
      <c r="Q441" t="s">
        <v>84</v>
      </c>
      <c r="R441" t="s">
        <v>143</v>
      </c>
      <c r="W441">
        <v>6.5</v>
      </c>
      <c r="X441" t="s">
        <v>86</v>
      </c>
      <c r="Y441" s="3" t="s">
        <v>150</v>
      </c>
    </row>
    <row r="442" spans="8:25">
      <c r="H442" s="8"/>
      <c r="P442">
        <v>7.4</v>
      </c>
      <c r="Q442" t="s">
        <v>88</v>
      </c>
      <c r="R442" t="s">
        <v>131</v>
      </c>
      <c r="W442">
        <v>6.5</v>
      </c>
      <c r="X442" t="s">
        <v>86</v>
      </c>
      <c r="Y442" s="3" t="s">
        <v>128</v>
      </c>
    </row>
    <row r="443" spans="8:25">
      <c r="H443" s="8"/>
      <c r="P443">
        <v>7.4</v>
      </c>
      <c r="Q443" t="s">
        <v>86</v>
      </c>
      <c r="R443" s="3" t="s">
        <v>128</v>
      </c>
      <c r="W443">
        <v>6.5</v>
      </c>
      <c r="X443" t="s">
        <v>86</v>
      </c>
      <c r="Y443" s="3" t="s">
        <v>152</v>
      </c>
    </row>
    <row r="444" spans="8:25">
      <c r="H444" s="8"/>
      <c r="P444">
        <v>7.4</v>
      </c>
      <c r="Q444" t="s">
        <v>86</v>
      </c>
      <c r="R444" t="s">
        <v>142</v>
      </c>
      <c r="S444">
        <v>8.1</v>
      </c>
      <c r="T444" t="s">
        <v>84</v>
      </c>
      <c r="U444" t="s">
        <v>159</v>
      </c>
      <c r="W444">
        <v>6.5</v>
      </c>
      <c r="X444" t="s">
        <v>86</v>
      </c>
      <c r="Y444" s="3" t="s">
        <v>131</v>
      </c>
    </row>
    <row r="445" spans="8:25">
      <c r="H445" s="8"/>
      <c r="P445">
        <v>7.4</v>
      </c>
      <c r="Q445" t="s">
        <v>86</v>
      </c>
      <c r="R445" t="s">
        <v>158</v>
      </c>
      <c r="S445">
        <v>8.1</v>
      </c>
      <c r="T445" t="s">
        <v>88</v>
      </c>
      <c r="U445" t="s">
        <v>128</v>
      </c>
      <c r="W445">
        <v>6.5</v>
      </c>
      <c r="X445" t="s">
        <v>86</v>
      </c>
      <c r="Y445" s="3" t="s">
        <v>155</v>
      </c>
    </row>
    <row r="446" spans="8:25">
      <c r="H446" s="8"/>
      <c r="P446">
        <v>7.4</v>
      </c>
      <c r="Q446" t="s">
        <v>86</v>
      </c>
      <c r="R446" t="s">
        <v>131</v>
      </c>
      <c r="S446">
        <v>8.1</v>
      </c>
      <c r="T446" t="s">
        <v>88</v>
      </c>
      <c r="U446" t="s">
        <v>144</v>
      </c>
      <c r="W446">
        <v>6.5</v>
      </c>
      <c r="X446" t="s">
        <v>86</v>
      </c>
      <c r="Y446" t="s">
        <v>137</v>
      </c>
    </row>
    <row r="447" spans="8:25">
      <c r="H447" s="8"/>
      <c r="P447">
        <v>7.4</v>
      </c>
      <c r="Q447" t="s">
        <v>86</v>
      </c>
      <c r="R447" t="s">
        <v>137</v>
      </c>
      <c r="S447">
        <v>8.1</v>
      </c>
      <c r="T447" t="s">
        <v>88</v>
      </c>
      <c r="U447" t="s">
        <v>135</v>
      </c>
      <c r="W447">
        <v>6.6</v>
      </c>
      <c r="X447" t="s">
        <v>84</v>
      </c>
      <c r="Y447" t="s">
        <v>146</v>
      </c>
    </row>
    <row r="448" spans="8:25">
      <c r="H448" s="8"/>
      <c r="S448">
        <v>8.1</v>
      </c>
      <c r="T448" t="s">
        <v>88</v>
      </c>
      <c r="U448" t="s">
        <v>137</v>
      </c>
      <c r="W448">
        <v>6.6</v>
      </c>
      <c r="X448" t="s">
        <v>88</v>
      </c>
      <c r="Y448" s="3" t="s">
        <v>131</v>
      </c>
    </row>
    <row r="449" spans="8:25">
      <c r="H449" s="8"/>
      <c r="S449">
        <v>8.1</v>
      </c>
      <c r="T449" t="s">
        <v>88</v>
      </c>
      <c r="U449" t="s">
        <v>140</v>
      </c>
      <c r="W449">
        <v>6.6</v>
      </c>
      <c r="X449" t="s">
        <v>88</v>
      </c>
      <c r="Y449" t="s">
        <v>157</v>
      </c>
    </row>
    <row r="450" spans="8:25">
      <c r="H450" s="8"/>
      <c r="S450">
        <v>8.1</v>
      </c>
      <c r="T450" t="s">
        <v>86</v>
      </c>
      <c r="U450" t="s">
        <v>131</v>
      </c>
      <c r="W450">
        <v>6.6</v>
      </c>
      <c r="X450" t="s">
        <v>88</v>
      </c>
      <c r="Y450" t="s">
        <v>134</v>
      </c>
    </row>
    <row r="451" spans="8:25">
      <c r="H451" s="8"/>
      <c r="S451">
        <v>8.1</v>
      </c>
      <c r="T451" t="s">
        <v>86</v>
      </c>
      <c r="U451" t="s">
        <v>135</v>
      </c>
      <c r="W451">
        <v>6.6</v>
      </c>
      <c r="X451" t="s">
        <v>88</v>
      </c>
      <c r="Y451" t="s">
        <v>154</v>
      </c>
    </row>
    <row r="452" spans="8:25">
      <c r="H452" s="8"/>
      <c r="S452">
        <v>8.1</v>
      </c>
      <c r="T452" t="s">
        <v>86</v>
      </c>
      <c r="U452" t="s">
        <v>137</v>
      </c>
      <c r="W452">
        <v>6.6</v>
      </c>
      <c r="X452" t="s">
        <v>88</v>
      </c>
      <c r="Y452" t="s">
        <v>156</v>
      </c>
    </row>
    <row r="453" spans="8:25">
      <c r="H453" s="8"/>
      <c r="S453">
        <v>8.1</v>
      </c>
      <c r="T453" t="s">
        <v>86</v>
      </c>
      <c r="U453" t="s">
        <v>140</v>
      </c>
      <c r="W453">
        <v>6.6</v>
      </c>
      <c r="X453" t="s">
        <v>86</v>
      </c>
      <c r="Y453" s="3" t="s">
        <v>128</v>
      </c>
    </row>
    <row r="454" spans="8:25">
      <c r="H454" s="8"/>
      <c r="S454">
        <v>8.2</v>
      </c>
      <c r="T454" t="s">
        <v>84</v>
      </c>
      <c r="U454" t="s">
        <v>145</v>
      </c>
      <c r="W454">
        <v>6.6</v>
      </c>
      <c r="X454" t="s">
        <v>86</v>
      </c>
      <c r="Y454" s="3" t="s">
        <v>142</v>
      </c>
    </row>
    <row r="455" spans="8:25">
      <c r="H455" s="8"/>
      <c r="S455">
        <v>8.2</v>
      </c>
      <c r="T455" t="s">
        <v>84</v>
      </c>
      <c r="U455" t="s">
        <v>160</v>
      </c>
      <c r="W455">
        <v>6.6</v>
      </c>
      <c r="X455" t="s">
        <v>86</v>
      </c>
      <c r="Y455" s="3" t="s">
        <v>131</v>
      </c>
    </row>
    <row r="456" spans="8:25">
      <c r="H456" s="8"/>
      <c r="S456">
        <v>8.2</v>
      </c>
      <c r="T456" t="s">
        <v>88</v>
      </c>
      <c r="U456" t="s">
        <v>131</v>
      </c>
      <c r="W456">
        <v>6.6</v>
      </c>
      <c r="X456" t="s">
        <v>86</v>
      </c>
      <c r="Y456" t="s">
        <v>134</v>
      </c>
    </row>
    <row r="457" spans="8:25">
      <c r="H457" s="8"/>
      <c r="S457">
        <v>8.2</v>
      </c>
      <c r="T457" t="s">
        <v>88</v>
      </c>
      <c r="U457" t="s">
        <v>148</v>
      </c>
      <c r="W457">
        <v>6.6</v>
      </c>
      <c r="X457" t="s">
        <v>86</v>
      </c>
      <c r="Y457" s="3" t="s">
        <v>154</v>
      </c>
    </row>
    <row r="458" spans="8:25">
      <c r="H458" s="8"/>
      <c r="S458">
        <v>8.2</v>
      </c>
      <c r="T458" t="s">
        <v>88</v>
      </c>
      <c r="U458" t="s">
        <v>159</v>
      </c>
      <c r="W458">
        <v>6.6</v>
      </c>
      <c r="X458" t="s">
        <v>86</v>
      </c>
      <c r="Y458" t="s">
        <v>137</v>
      </c>
    </row>
    <row r="459" spans="8:25">
      <c r="H459" s="8"/>
      <c r="S459">
        <v>8.2</v>
      </c>
      <c r="T459" t="s">
        <v>88</v>
      </c>
      <c r="U459" t="s">
        <v>139</v>
      </c>
      <c r="W459">
        <v>6.6</v>
      </c>
      <c r="X459" t="s">
        <v>86</v>
      </c>
      <c r="Y459" t="s">
        <v>156</v>
      </c>
    </row>
    <row r="460" spans="8:25">
      <c r="H460" s="8"/>
      <c r="S460">
        <v>8.2</v>
      </c>
      <c r="T460" t="s">
        <v>86</v>
      </c>
      <c r="U460" t="s">
        <v>129</v>
      </c>
      <c r="W460">
        <v>7.2</v>
      </c>
      <c r="X460" t="s">
        <v>84</v>
      </c>
      <c r="Y460" t="s">
        <v>158</v>
      </c>
    </row>
    <row r="461" spans="8:25">
      <c r="H461" s="8"/>
      <c r="S461">
        <v>8.2</v>
      </c>
      <c r="T461" t="s">
        <v>86</v>
      </c>
      <c r="U461" t="s">
        <v>131</v>
      </c>
      <c r="W461">
        <v>7.2</v>
      </c>
      <c r="X461" t="s">
        <v>84</v>
      </c>
      <c r="Y461" t="s">
        <v>142</v>
      </c>
    </row>
    <row r="462" spans="8:25">
      <c r="H462" s="8"/>
      <c r="S462">
        <v>8.2</v>
      </c>
      <c r="T462" t="s">
        <v>86</v>
      </c>
      <c r="U462" t="s">
        <v>137</v>
      </c>
      <c r="W462">
        <v>7.2</v>
      </c>
      <c r="X462" t="s">
        <v>88</v>
      </c>
      <c r="Y462" t="s">
        <v>131</v>
      </c>
    </row>
    <row r="463" spans="8:25">
      <c r="H463" s="8"/>
      <c r="S463">
        <v>8.3</v>
      </c>
      <c r="T463" t="s">
        <v>84</v>
      </c>
      <c r="U463" t="s">
        <v>148</v>
      </c>
      <c r="W463">
        <v>7.2</v>
      </c>
      <c r="X463" t="s">
        <v>88</v>
      </c>
      <c r="Y463" t="s">
        <v>134</v>
      </c>
    </row>
    <row r="464" spans="8:25">
      <c r="H464" s="8"/>
      <c r="S464">
        <v>8.3</v>
      </c>
      <c r="T464" t="s">
        <v>88</v>
      </c>
      <c r="U464" t="s">
        <v>131</v>
      </c>
      <c r="W464">
        <v>7.2</v>
      </c>
      <c r="X464" t="s">
        <v>88</v>
      </c>
      <c r="Y464" t="s">
        <v>155</v>
      </c>
    </row>
    <row r="465" spans="8:25">
      <c r="H465" s="8"/>
      <c r="S465">
        <v>8.3</v>
      </c>
      <c r="T465" t="s">
        <v>88</v>
      </c>
      <c r="U465" t="s">
        <v>159</v>
      </c>
      <c r="W465">
        <v>7.2</v>
      </c>
      <c r="X465" t="s">
        <v>88</v>
      </c>
      <c r="Y465" t="s">
        <v>137</v>
      </c>
    </row>
    <row r="466" spans="8:25">
      <c r="H466" s="8"/>
      <c r="S466">
        <v>8.3</v>
      </c>
      <c r="T466" t="s">
        <v>88</v>
      </c>
      <c r="U466" t="s">
        <v>160</v>
      </c>
      <c r="W466">
        <v>7.2</v>
      </c>
      <c r="X466" t="s">
        <v>86</v>
      </c>
      <c r="Y466" s="3" t="s">
        <v>128</v>
      </c>
    </row>
    <row r="467" spans="8:25">
      <c r="H467" s="8"/>
      <c r="S467">
        <v>8.3</v>
      </c>
      <c r="T467" t="s">
        <v>86</v>
      </c>
      <c r="U467" t="s">
        <v>129</v>
      </c>
      <c r="W467">
        <v>7.2</v>
      </c>
      <c r="X467" t="s">
        <v>86</v>
      </c>
      <c r="Y467" t="s">
        <v>131</v>
      </c>
    </row>
    <row r="468" spans="8:25">
      <c r="H468" s="8"/>
      <c r="S468">
        <v>8.3</v>
      </c>
      <c r="T468" t="s">
        <v>86</v>
      </c>
      <c r="U468" t="s">
        <v>131</v>
      </c>
      <c r="W468">
        <v>7.2</v>
      </c>
      <c r="X468" t="s">
        <v>86</v>
      </c>
      <c r="Y468" t="s">
        <v>137</v>
      </c>
    </row>
    <row r="469" spans="8:25">
      <c r="H469" s="8"/>
      <c r="S469">
        <v>8.3</v>
      </c>
      <c r="T469" t="s">
        <v>86</v>
      </c>
      <c r="U469" t="s">
        <v>137</v>
      </c>
      <c r="W469">
        <v>7.3</v>
      </c>
      <c r="X469" t="s">
        <v>86</v>
      </c>
      <c r="Y469" t="s">
        <v>158</v>
      </c>
    </row>
    <row r="470" spans="8:25">
      <c r="H470" s="8"/>
      <c r="S470">
        <v>8.3</v>
      </c>
      <c r="T470" t="s">
        <v>86</v>
      </c>
      <c r="U470" t="s">
        <v>160</v>
      </c>
      <c r="W470">
        <v>7.3</v>
      </c>
      <c r="X470" t="s">
        <v>86</v>
      </c>
      <c r="Y470" t="s">
        <v>134</v>
      </c>
    </row>
    <row r="471" spans="8:25">
      <c r="H471" s="8"/>
      <c r="S471">
        <v>9.1</v>
      </c>
      <c r="T471" t="s">
        <v>84</v>
      </c>
      <c r="U471" t="s">
        <v>161</v>
      </c>
      <c r="W471">
        <v>7.3</v>
      </c>
      <c r="X471" t="s">
        <v>86</v>
      </c>
      <c r="Y471" t="s">
        <v>137</v>
      </c>
    </row>
    <row r="472" spans="8:25">
      <c r="H472" s="8"/>
      <c r="S472">
        <v>9.1</v>
      </c>
      <c r="T472" t="s">
        <v>88</v>
      </c>
      <c r="U472" t="s">
        <v>134</v>
      </c>
      <c r="W472">
        <v>7.3</v>
      </c>
      <c r="X472" t="s">
        <v>88</v>
      </c>
      <c r="Y472" t="s">
        <v>142</v>
      </c>
    </row>
    <row r="473" spans="8:25">
      <c r="H473" s="8"/>
      <c r="S473">
        <v>9.1</v>
      </c>
      <c r="T473" t="s">
        <v>88</v>
      </c>
      <c r="U473" t="s">
        <v>137</v>
      </c>
      <c r="W473">
        <v>7.3</v>
      </c>
      <c r="X473" t="s">
        <v>88</v>
      </c>
      <c r="Y473" t="s">
        <v>158</v>
      </c>
    </row>
    <row r="474" spans="8:25">
      <c r="H474" s="8"/>
      <c r="S474">
        <v>9.1</v>
      </c>
      <c r="T474" t="s">
        <v>88</v>
      </c>
      <c r="U474" t="s">
        <v>140</v>
      </c>
      <c r="W474">
        <v>7.3</v>
      </c>
      <c r="X474" t="s">
        <v>88</v>
      </c>
      <c r="Y474" t="s">
        <v>134</v>
      </c>
    </row>
    <row r="475" spans="8:25">
      <c r="H475" s="8"/>
      <c r="S475">
        <v>9.1</v>
      </c>
      <c r="T475" t="s">
        <v>86</v>
      </c>
      <c r="U475" t="s">
        <v>128</v>
      </c>
      <c r="W475">
        <v>7.3</v>
      </c>
      <c r="X475" t="s">
        <v>88</v>
      </c>
      <c r="Y475" t="s">
        <v>137</v>
      </c>
    </row>
    <row r="476" spans="8:25">
      <c r="H476" s="8"/>
      <c r="S476">
        <v>9.1</v>
      </c>
      <c r="T476" t="s">
        <v>86</v>
      </c>
      <c r="U476" t="s">
        <v>137</v>
      </c>
      <c r="W476">
        <v>7.4</v>
      </c>
      <c r="X476" t="s">
        <v>84</v>
      </c>
      <c r="Y476" t="s">
        <v>143</v>
      </c>
    </row>
    <row r="477" spans="8:25">
      <c r="H477" s="8"/>
      <c r="S477">
        <v>9.2</v>
      </c>
      <c r="T477" t="s">
        <v>84</v>
      </c>
      <c r="U477" t="s">
        <v>155</v>
      </c>
      <c r="W477">
        <v>7.4</v>
      </c>
      <c r="X477" t="s">
        <v>88</v>
      </c>
      <c r="Y477" t="s">
        <v>131</v>
      </c>
    </row>
    <row r="478" spans="8:25">
      <c r="H478" s="8"/>
      <c r="S478">
        <v>9.2</v>
      </c>
      <c r="T478" t="s">
        <v>84</v>
      </c>
      <c r="U478" t="s">
        <v>142</v>
      </c>
      <c r="W478">
        <v>7.4</v>
      </c>
      <c r="X478" t="s">
        <v>86</v>
      </c>
      <c r="Y478" s="3" t="s">
        <v>128</v>
      </c>
    </row>
    <row r="479" spans="8:25">
      <c r="H479" s="8"/>
      <c r="S479">
        <v>9.2</v>
      </c>
      <c r="T479" t="s">
        <v>84</v>
      </c>
      <c r="U479" t="s">
        <v>153</v>
      </c>
      <c r="W479">
        <v>7.4</v>
      </c>
      <c r="X479" t="s">
        <v>86</v>
      </c>
      <c r="Y479" t="s">
        <v>142</v>
      </c>
    </row>
    <row r="480" spans="8:25">
      <c r="H480" s="8"/>
      <c r="S480">
        <v>9.2</v>
      </c>
      <c r="T480" t="s">
        <v>88</v>
      </c>
      <c r="U480" t="s">
        <v>150</v>
      </c>
      <c r="W480">
        <v>7.4</v>
      </c>
      <c r="X480" t="s">
        <v>86</v>
      </c>
      <c r="Y480" t="s">
        <v>158</v>
      </c>
    </row>
    <row r="481" spans="8:25">
      <c r="H481" s="8"/>
      <c r="S481">
        <v>9.2</v>
      </c>
      <c r="T481" t="s">
        <v>88</v>
      </c>
      <c r="U481" t="s">
        <v>141</v>
      </c>
      <c r="W481">
        <v>7.4</v>
      </c>
      <c r="X481" t="s">
        <v>86</v>
      </c>
      <c r="Y481" t="s">
        <v>131</v>
      </c>
    </row>
    <row r="482" spans="8:25">
      <c r="H482" s="8"/>
      <c r="S482">
        <v>9.2</v>
      </c>
      <c r="T482" t="s">
        <v>88</v>
      </c>
      <c r="U482" t="s">
        <v>128</v>
      </c>
      <c r="W482">
        <v>7.4</v>
      </c>
      <c r="X482" t="s">
        <v>86</v>
      </c>
      <c r="Y482" t="s">
        <v>137</v>
      </c>
    </row>
    <row r="483" spans="8:25">
      <c r="H483" s="8"/>
      <c r="S483">
        <v>9.2</v>
      </c>
      <c r="T483" t="s">
        <v>88</v>
      </c>
      <c r="U483" t="s">
        <v>158</v>
      </c>
      <c r="W483">
        <v>8.1</v>
      </c>
      <c r="X483" t="s">
        <v>84</v>
      </c>
      <c r="Y483" t="s">
        <v>159</v>
      </c>
    </row>
    <row r="484" spans="8:25">
      <c r="H484" s="8"/>
      <c r="S484">
        <v>9.2</v>
      </c>
      <c r="T484" t="s">
        <v>88</v>
      </c>
      <c r="U484" t="s">
        <v>154</v>
      </c>
      <c r="W484">
        <v>8.1</v>
      </c>
      <c r="X484" t="s">
        <v>88</v>
      </c>
      <c r="Y484" t="s">
        <v>128</v>
      </c>
    </row>
    <row r="485" spans="4:25">
      <c r="D485" s="9" t="s">
        <v>162</v>
      </c>
      <c r="H485" s="8"/>
      <c r="S485">
        <v>9.2</v>
      </c>
      <c r="T485" t="s">
        <v>88</v>
      </c>
      <c r="U485" t="s">
        <v>137</v>
      </c>
      <c r="W485">
        <v>8.1</v>
      </c>
      <c r="X485" t="s">
        <v>88</v>
      </c>
      <c r="Y485" t="s">
        <v>144</v>
      </c>
    </row>
    <row r="486" spans="4:25">
      <c r="D486" t="s">
        <v>163</v>
      </c>
      <c r="H486" s="8"/>
      <c r="S486">
        <v>9.2</v>
      </c>
      <c r="T486" t="s">
        <v>86</v>
      </c>
      <c r="U486" t="s">
        <v>150</v>
      </c>
      <c r="W486">
        <v>8.1</v>
      </c>
      <c r="X486" t="s">
        <v>88</v>
      </c>
      <c r="Y486" t="s">
        <v>135</v>
      </c>
    </row>
    <row r="487" spans="8:25">
      <c r="H487" s="8"/>
      <c r="S487">
        <v>9.2</v>
      </c>
      <c r="T487" t="s">
        <v>86</v>
      </c>
      <c r="U487" t="s">
        <v>128</v>
      </c>
      <c r="W487">
        <v>8.1</v>
      </c>
      <c r="X487" t="s">
        <v>88</v>
      </c>
      <c r="Y487" t="s">
        <v>137</v>
      </c>
    </row>
    <row r="488" spans="8:25">
      <c r="H488" s="8"/>
      <c r="S488">
        <v>9.2</v>
      </c>
      <c r="T488" t="s">
        <v>86</v>
      </c>
      <c r="U488" t="s">
        <v>131</v>
      </c>
      <c r="W488">
        <v>8.1</v>
      </c>
      <c r="X488" t="s">
        <v>88</v>
      </c>
      <c r="Y488" t="s">
        <v>140</v>
      </c>
    </row>
    <row r="489" spans="8:25">
      <c r="H489" s="8"/>
      <c r="S489">
        <v>9.3</v>
      </c>
      <c r="T489" t="s">
        <v>84</v>
      </c>
      <c r="U489" t="s">
        <v>164</v>
      </c>
      <c r="W489">
        <v>8.1</v>
      </c>
      <c r="X489" t="s">
        <v>86</v>
      </c>
      <c r="Y489" t="s">
        <v>131</v>
      </c>
    </row>
    <row r="490" spans="8:25">
      <c r="H490" s="8"/>
      <c r="S490">
        <v>9.3</v>
      </c>
      <c r="T490" t="s">
        <v>84</v>
      </c>
      <c r="U490" t="s">
        <v>136</v>
      </c>
      <c r="W490">
        <v>8.1</v>
      </c>
      <c r="X490" t="s">
        <v>86</v>
      </c>
      <c r="Y490" t="s">
        <v>135</v>
      </c>
    </row>
    <row r="491" spans="8:25">
      <c r="H491" s="8"/>
      <c r="S491">
        <v>9.3</v>
      </c>
      <c r="T491" t="s">
        <v>84</v>
      </c>
      <c r="U491" t="s">
        <v>154</v>
      </c>
      <c r="W491">
        <v>8.1</v>
      </c>
      <c r="X491" t="s">
        <v>86</v>
      </c>
      <c r="Y491" t="s">
        <v>137</v>
      </c>
    </row>
    <row r="492" spans="8:25">
      <c r="H492" s="8"/>
      <c r="S492">
        <v>9.3</v>
      </c>
      <c r="T492" t="s">
        <v>88</v>
      </c>
      <c r="U492" t="s">
        <v>134</v>
      </c>
      <c r="W492">
        <v>8.1</v>
      </c>
      <c r="X492" t="s">
        <v>86</v>
      </c>
      <c r="Y492" t="s">
        <v>140</v>
      </c>
    </row>
    <row r="493" spans="8:25">
      <c r="H493" s="8"/>
      <c r="S493">
        <v>9.3</v>
      </c>
      <c r="T493" t="s">
        <v>88</v>
      </c>
      <c r="U493" t="s">
        <v>154</v>
      </c>
      <c r="W493">
        <v>8.2</v>
      </c>
      <c r="X493" t="s">
        <v>84</v>
      </c>
      <c r="Y493" t="s">
        <v>145</v>
      </c>
    </row>
    <row r="494" spans="8:25">
      <c r="H494" s="8"/>
      <c r="S494">
        <v>9.3</v>
      </c>
      <c r="T494" t="s">
        <v>88</v>
      </c>
      <c r="U494" t="s">
        <v>155</v>
      </c>
      <c r="W494">
        <v>8.2</v>
      </c>
      <c r="X494" t="s">
        <v>84</v>
      </c>
      <c r="Y494" t="s">
        <v>160</v>
      </c>
    </row>
    <row r="495" spans="8:25">
      <c r="H495" s="8"/>
      <c r="S495">
        <v>9.3</v>
      </c>
      <c r="T495" t="s">
        <v>88</v>
      </c>
      <c r="U495" t="s">
        <v>140</v>
      </c>
      <c r="W495">
        <v>8.2</v>
      </c>
      <c r="X495" t="s">
        <v>88</v>
      </c>
      <c r="Y495" t="s">
        <v>131</v>
      </c>
    </row>
    <row r="496" spans="8:25">
      <c r="H496" s="8"/>
      <c r="S496">
        <v>9.3</v>
      </c>
      <c r="T496" t="s">
        <v>86</v>
      </c>
      <c r="U496" t="s">
        <v>131</v>
      </c>
      <c r="W496">
        <v>8.2</v>
      </c>
      <c r="X496" t="s">
        <v>88</v>
      </c>
      <c r="Y496" t="s">
        <v>148</v>
      </c>
    </row>
    <row r="497" spans="8:25">
      <c r="H497" s="8"/>
      <c r="S497">
        <v>9.3</v>
      </c>
      <c r="T497" t="s">
        <v>86</v>
      </c>
      <c r="U497" t="s">
        <v>134</v>
      </c>
      <c r="W497">
        <v>8.2</v>
      </c>
      <c r="X497" t="s">
        <v>88</v>
      </c>
      <c r="Y497" t="s">
        <v>159</v>
      </c>
    </row>
    <row r="498" spans="8:25">
      <c r="H498" s="8"/>
      <c r="S498">
        <v>9.3</v>
      </c>
      <c r="T498" t="s">
        <v>86</v>
      </c>
      <c r="U498" t="s">
        <v>153</v>
      </c>
      <c r="W498">
        <v>8.2</v>
      </c>
      <c r="X498" t="s">
        <v>88</v>
      </c>
      <c r="Y498" t="s">
        <v>139</v>
      </c>
    </row>
    <row r="499" spans="8:25">
      <c r="H499" s="8"/>
      <c r="S499">
        <v>9.3</v>
      </c>
      <c r="T499" t="s">
        <v>86</v>
      </c>
      <c r="U499" t="s">
        <v>155</v>
      </c>
      <c r="W499">
        <v>8.2</v>
      </c>
      <c r="X499" t="s">
        <v>86</v>
      </c>
      <c r="Y499" t="s">
        <v>129</v>
      </c>
    </row>
    <row r="500" spans="8:25">
      <c r="H500" s="8"/>
      <c r="S500">
        <v>9.3</v>
      </c>
      <c r="T500" t="s">
        <v>86</v>
      </c>
      <c r="U500" t="s">
        <v>137</v>
      </c>
      <c r="W500">
        <v>8.2</v>
      </c>
      <c r="X500" t="s">
        <v>86</v>
      </c>
      <c r="Y500" t="s">
        <v>131</v>
      </c>
    </row>
    <row r="501" spans="8:25">
      <c r="H501" s="8"/>
      <c r="S501">
        <v>9.3</v>
      </c>
      <c r="T501" t="s">
        <v>86</v>
      </c>
      <c r="U501" t="s">
        <v>140</v>
      </c>
      <c r="W501">
        <v>8.2</v>
      </c>
      <c r="X501" t="s">
        <v>86</v>
      </c>
      <c r="Y501" t="s">
        <v>137</v>
      </c>
    </row>
    <row r="502" spans="8:25">
      <c r="H502" s="8"/>
      <c r="S502">
        <v>9.4</v>
      </c>
      <c r="T502" t="s">
        <v>86</v>
      </c>
      <c r="U502" t="s">
        <v>131</v>
      </c>
      <c r="W502">
        <v>8.3</v>
      </c>
      <c r="X502" t="s">
        <v>84</v>
      </c>
      <c r="Y502" t="s">
        <v>148</v>
      </c>
    </row>
    <row r="503" spans="8:25">
      <c r="H503" s="8"/>
      <c r="S503">
        <v>9.4</v>
      </c>
      <c r="T503" t="s">
        <v>86</v>
      </c>
      <c r="U503" t="s">
        <v>134</v>
      </c>
      <c r="W503">
        <v>8.3</v>
      </c>
      <c r="X503" t="s">
        <v>88</v>
      </c>
      <c r="Y503" t="s">
        <v>131</v>
      </c>
    </row>
    <row r="504" spans="8:25">
      <c r="H504" s="8"/>
      <c r="S504">
        <v>9.4</v>
      </c>
      <c r="T504" t="s">
        <v>86</v>
      </c>
      <c r="U504" t="s">
        <v>136</v>
      </c>
      <c r="W504">
        <v>8.3</v>
      </c>
      <c r="X504" t="s">
        <v>88</v>
      </c>
      <c r="Y504" t="s">
        <v>159</v>
      </c>
    </row>
    <row r="505" spans="8:25">
      <c r="H505" s="8"/>
      <c r="S505">
        <v>9.4</v>
      </c>
      <c r="T505" t="s">
        <v>86</v>
      </c>
      <c r="U505" t="s">
        <v>154</v>
      </c>
      <c r="W505">
        <v>8.3</v>
      </c>
      <c r="X505" t="s">
        <v>88</v>
      </c>
      <c r="Y505" t="s">
        <v>160</v>
      </c>
    </row>
    <row r="506" spans="8:25">
      <c r="H506" s="8"/>
      <c r="S506">
        <v>9.4</v>
      </c>
      <c r="T506" t="s">
        <v>86</v>
      </c>
      <c r="U506" t="s">
        <v>161</v>
      </c>
      <c r="W506">
        <v>8.3</v>
      </c>
      <c r="X506" t="s">
        <v>86</v>
      </c>
      <c r="Y506" t="s">
        <v>129</v>
      </c>
    </row>
    <row r="507" spans="8:25">
      <c r="H507" s="8"/>
      <c r="S507">
        <v>9.4</v>
      </c>
      <c r="T507" t="s">
        <v>88</v>
      </c>
      <c r="U507" t="s">
        <v>131</v>
      </c>
      <c r="W507">
        <v>8.3</v>
      </c>
      <c r="X507" t="s">
        <v>86</v>
      </c>
      <c r="Y507" t="s">
        <v>131</v>
      </c>
    </row>
    <row r="508" spans="8:25">
      <c r="H508" s="8"/>
      <c r="S508">
        <v>9.4</v>
      </c>
      <c r="T508" t="s">
        <v>88</v>
      </c>
      <c r="U508" t="s">
        <v>134</v>
      </c>
      <c r="W508">
        <v>8.3</v>
      </c>
      <c r="X508" t="s">
        <v>86</v>
      </c>
      <c r="Y508" t="s">
        <v>137</v>
      </c>
    </row>
    <row r="509" spans="8:25">
      <c r="H509" s="8"/>
      <c r="P509">
        <v>10.1</v>
      </c>
      <c r="Q509" t="s">
        <v>86</v>
      </c>
      <c r="R509" t="s">
        <v>134</v>
      </c>
      <c r="S509">
        <v>9.4</v>
      </c>
      <c r="T509" t="s">
        <v>88</v>
      </c>
      <c r="U509" t="s">
        <v>136</v>
      </c>
      <c r="W509">
        <v>8.3</v>
      </c>
      <c r="X509" t="s">
        <v>86</v>
      </c>
      <c r="Y509" t="s">
        <v>160</v>
      </c>
    </row>
    <row r="510" spans="8:25">
      <c r="H510" s="8"/>
      <c r="P510">
        <v>10.1</v>
      </c>
      <c r="Q510" t="s">
        <v>86</v>
      </c>
      <c r="R510" t="s">
        <v>140</v>
      </c>
      <c r="S510">
        <v>9.4</v>
      </c>
      <c r="T510" t="s">
        <v>88</v>
      </c>
      <c r="U510" t="s">
        <v>154</v>
      </c>
      <c r="W510">
        <v>9.1</v>
      </c>
      <c r="X510" t="s">
        <v>84</v>
      </c>
      <c r="Y510" t="s">
        <v>161</v>
      </c>
    </row>
    <row r="511" spans="8:25">
      <c r="H511" s="8"/>
      <c r="P511">
        <v>10.1</v>
      </c>
      <c r="Q511" t="s">
        <v>88</v>
      </c>
      <c r="R511" t="s">
        <v>144</v>
      </c>
      <c r="S511">
        <v>9.4</v>
      </c>
      <c r="T511" t="s">
        <v>88</v>
      </c>
      <c r="U511" t="s">
        <v>161</v>
      </c>
      <c r="W511">
        <v>9.1</v>
      </c>
      <c r="X511" t="s">
        <v>88</v>
      </c>
      <c r="Y511" t="s">
        <v>134</v>
      </c>
    </row>
    <row r="512" spans="8:25">
      <c r="H512" s="8"/>
      <c r="P512">
        <v>10.1</v>
      </c>
      <c r="Q512" t="s">
        <v>88</v>
      </c>
      <c r="R512" t="s">
        <v>140</v>
      </c>
      <c r="S512">
        <v>9.5</v>
      </c>
      <c r="T512" t="s">
        <v>86</v>
      </c>
      <c r="U512" t="s">
        <v>129</v>
      </c>
      <c r="W512">
        <v>9.1</v>
      </c>
      <c r="X512" t="s">
        <v>88</v>
      </c>
      <c r="Y512" t="s">
        <v>137</v>
      </c>
    </row>
    <row r="513" spans="8:25">
      <c r="H513" s="8"/>
      <c r="P513">
        <v>10.2</v>
      </c>
      <c r="Q513" t="s">
        <v>84</v>
      </c>
      <c r="R513" t="s">
        <v>133</v>
      </c>
      <c r="S513">
        <v>9.5</v>
      </c>
      <c r="T513" t="s">
        <v>86</v>
      </c>
      <c r="U513" t="s">
        <v>131</v>
      </c>
      <c r="W513">
        <v>9.1</v>
      </c>
      <c r="X513" t="s">
        <v>88</v>
      </c>
      <c r="Y513" t="s">
        <v>140</v>
      </c>
    </row>
    <row r="514" spans="8:25">
      <c r="H514" s="8"/>
      <c r="P514">
        <v>10.2</v>
      </c>
      <c r="Q514" t="s">
        <v>88</v>
      </c>
      <c r="R514" t="s">
        <v>130</v>
      </c>
      <c r="S514">
        <v>9.5</v>
      </c>
      <c r="T514" t="s">
        <v>86</v>
      </c>
      <c r="U514" t="s">
        <v>136</v>
      </c>
      <c r="W514">
        <v>9.1</v>
      </c>
      <c r="X514" t="s">
        <v>86</v>
      </c>
      <c r="Y514" t="s">
        <v>128</v>
      </c>
    </row>
    <row r="515" spans="8:25">
      <c r="H515" s="8"/>
      <c r="P515">
        <v>10.2</v>
      </c>
      <c r="Q515" t="s">
        <v>88</v>
      </c>
      <c r="R515" t="s">
        <v>129</v>
      </c>
      <c r="S515">
        <v>9.5</v>
      </c>
      <c r="T515" t="s">
        <v>88</v>
      </c>
      <c r="U515" t="s">
        <v>129</v>
      </c>
      <c r="W515">
        <v>9.1</v>
      </c>
      <c r="X515" t="s">
        <v>86</v>
      </c>
      <c r="Y515" t="s">
        <v>137</v>
      </c>
    </row>
    <row r="516" spans="8:25">
      <c r="H516" s="8"/>
      <c r="P516">
        <v>10.2</v>
      </c>
      <c r="Q516" t="s">
        <v>88</v>
      </c>
      <c r="R516" t="s">
        <v>131</v>
      </c>
      <c r="S516">
        <v>9.5</v>
      </c>
      <c r="T516" t="s">
        <v>88</v>
      </c>
      <c r="U516" t="s">
        <v>131</v>
      </c>
      <c r="W516">
        <v>9.2</v>
      </c>
      <c r="X516" t="s">
        <v>84</v>
      </c>
      <c r="Y516" t="s">
        <v>155</v>
      </c>
    </row>
    <row r="517" spans="8:25">
      <c r="H517" s="8"/>
      <c r="P517">
        <v>10.2</v>
      </c>
      <c r="Q517" t="s">
        <v>88</v>
      </c>
      <c r="R517" t="s">
        <v>145</v>
      </c>
      <c r="S517">
        <v>9.5</v>
      </c>
      <c r="T517" t="s">
        <v>88</v>
      </c>
      <c r="U517" t="s">
        <v>136</v>
      </c>
      <c r="W517">
        <v>9.2</v>
      </c>
      <c r="X517" t="s">
        <v>84</v>
      </c>
      <c r="Y517" t="s">
        <v>142</v>
      </c>
    </row>
    <row r="518" spans="8:25">
      <c r="H518" s="8"/>
      <c r="P518">
        <v>10.2</v>
      </c>
      <c r="Q518" t="s">
        <v>88</v>
      </c>
      <c r="R518" t="s">
        <v>139</v>
      </c>
      <c r="S518">
        <v>9.5</v>
      </c>
      <c r="T518" t="s">
        <v>88</v>
      </c>
      <c r="U518" t="s">
        <v>161</v>
      </c>
      <c r="W518">
        <v>9.2</v>
      </c>
      <c r="X518" t="s">
        <v>84</v>
      </c>
      <c r="Y518" t="s">
        <v>153</v>
      </c>
    </row>
    <row r="519" spans="8:25">
      <c r="H519" s="8"/>
      <c r="P519">
        <v>10.2</v>
      </c>
      <c r="Q519" t="s">
        <v>88</v>
      </c>
      <c r="R519" t="s">
        <v>140</v>
      </c>
      <c r="S519">
        <v>9.6</v>
      </c>
      <c r="T519" t="s">
        <v>86</v>
      </c>
      <c r="U519" t="s">
        <v>128</v>
      </c>
      <c r="W519">
        <v>9.2</v>
      </c>
      <c r="X519" t="s">
        <v>88</v>
      </c>
      <c r="Y519" t="s">
        <v>150</v>
      </c>
    </row>
    <row r="520" spans="8:25">
      <c r="H520" s="8"/>
      <c r="P520">
        <v>10.2</v>
      </c>
      <c r="Q520" t="s">
        <v>86</v>
      </c>
      <c r="R520" t="s">
        <v>129</v>
      </c>
      <c r="S520">
        <v>9.6</v>
      </c>
      <c r="T520" t="s">
        <v>86</v>
      </c>
      <c r="U520" t="s">
        <v>129</v>
      </c>
      <c r="W520">
        <v>9.2</v>
      </c>
      <c r="X520" t="s">
        <v>88</v>
      </c>
      <c r="Y520" t="s">
        <v>141</v>
      </c>
    </row>
    <row r="521" spans="8:25">
      <c r="H521" s="8"/>
      <c r="P521">
        <v>10.2</v>
      </c>
      <c r="Q521" t="s">
        <v>86</v>
      </c>
      <c r="R521" t="s">
        <v>131</v>
      </c>
      <c r="S521">
        <v>9.6</v>
      </c>
      <c r="T521" t="s">
        <v>86</v>
      </c>
      <c r="U521" t="s">
        <v>131</v>
      </c>
      <c r="W521">
        <v>9.2</v>
      </c>
      <c r="X521" t="s">
        <v>88</v>
      </c>
      <c r="Y521" t="s">
        <v>128</v>
      </c>
    </row>
    <row r="522" spans="8:25">
      <c r="H522" s="8"/>
      <c r="P522">
        <v>10.2</v>
      </c>
      <c r="Q522" t="s">
        <v>86</v>
      </c>
      <c r="R522" t="s">
        <v>134</v>
      </c>
      <c r="S522">
        <v>9.6</v>
      </c>
      <c r="T522" t="s">
        <v>86</v>
      </c>
      <c r="U522" t="s">
        <v>164</v>
      </c>
      <c r="W522">
        <v>9.2</v>
      </c>
      <c r="X522" t="s">
        <v>88</v>
      </c>
      <c r="Y522" t="s">
        <v>158</v>
      </c>
    </row>
    <row r="523" spans="8:25">
      <c r="H523" s="8"/>
      <c r="P523">
        <v>10.2</v>
      </c>
      <c r="Q523" t="s">
        <v>86</v>
      </c>
      <c r="R523" t="s">
        <v>137</v>
      </c>
      <c r="S523">
        <v>9.6</v>
      </c>
      <c r="T523" t="s">
        <v>86</v>
      </c>
      <c r="U523" t="s">
        <v>153</v>
      </c>
      <c r="W523">
        <v>9.2</v>
      </c>
      <c r="X523" t="s">
        <v>88</v>
      </c>
      <c r="Y523" t="s">
        <v>154</v>
      </c>
    </row>
    <row r="524" spans="8:25">
      <c r="H524" s="8"/>
      <c r="P524">
        <v>10.2</v>
      </c>
      <c r="Q524" t="s">
        <v>86</v>
      </c>
      <c r="R524" t="s">
        <v>140</v>
      </c>
      <c r="S524">
        <v>9.6</v>
      </c>
      <c r="T524" t="s">
        <v>86</v>
      </c>
      <c r="U524" t="s">
        <v>137</v>
      </c>
      <c r="W524">
        <v>9.2</v>
      </c>
      <c r="X524" t="s">
        <v>88</v>
      </c>
      <c r="Y524" t="s">
        <v>137</v>
      </c>
    </row>
    <row r="525" spans="8:25">
      <c r="H525" s="8"/>
      <c r="P525">
        <v>10.3</v>
      </c>
      <c r="Q525" t="s">
        <v>86</v>
      </c>
      <c r="R525" t="s">
        <v>129</v>
      </c>
      <c r="S525">
        <v>9.6</v>
      </c>
      <c r="T525" t="s">
        <v>88</v>
      </c>
      <c r="U525" t="s">
        <v>128</v>
      </c>
      <c r="W525">
        <v>9.2</v>
      </c>
      <c r="X525" t="s">
        <v>86</v>
      </c>
      <c r="Y525" t="s">
        <v>150</v>
      </c>
    </row>
    <row r="526" spans="8:25">
      <c r="H526" s="8"/>
      <c r="P526">
        <v>10.3</v>
      </c>
      <c r="Q526" t="s">
        <v>86</v>
      </c>
      <c r="R526" t="s">
        <v>131</v>
      </c>
      <c r="S526">
        <v>9.6</v>
      </c>
      <c r="T526" t="s">
        <v>88</v>
      </c>
      <c r="U526" t="s">
        <v>131</v>
      </c>
      <c r="W526">
        <v>9.2</v>
      </c>
      <c r="X526" t="s">
        <v>86</v>
      </c>
      <c r="Y526" t="s">
        <v>128</v>
      </c>
    </row>
    <row r="527" spans="8:25">
      <c r="H527" s="8"/>
      <c r="P527">
        <v>10.3</v>
      </c>
      <c r="Q527" t="s">
        <v>86</v>
      </c>
      <c r="R527" t="s">
        <v>140</v>
      </c>
      <c r="S527">
        <v>9.6</v>
      </c>
      <c r="T527" t="s">
        <v>88</v>
      </c>
      <c r="U527" t="s">
        <v>164</v>
      </c>
      <c r="W527">
        <v>9.2</v>
      </c>
      <c r="X527" t="s">
        <v>86</v>
      </c>
      <c r="Y527" t="s">
        <v>131</v>
      </c>
    </row>
    <row r="528" spans="8:25">
      <c r="H528" s="8"/>
      <c r="P528">
        <v>10.3</v>
      </c>
      <c r="Q528" t="s">
        <v>88</v>
      </c>
      <c r="R528" t="s">
        <v>129</v>
      </c>
      <c r="S528">
        <v>9.6</v>
      </c>
      <c r="T528" t="s">
        <v>88</v>
      </c>
      <c r="U528" t="s">
        <v>134</v>
      </c>
      <c r="W528">
        <v>9.3</v>
      </c>
      <c r="X528" t="s">
        <v>84</v>
      </c>
      <c r="Y528" t="s">
        <v>164</v>
      </c>
    </row>
    <row r="529" spans="8:25">
      <c r="H529" s="8"/>
      <c r="P529">
        <v>10.3</v>
      </c>
      <c r="Q529" t="s">
        <v>88</v>
      </c>
      <c r="R529" t="s">
        <v>131</v>
      </c>
      <c r="S529">
        <v>9.6</v>
      </c>
      <c r="T529" t="s">
        <v>88</v>
      </c>
      <c r="U529" t="s">
        <v>153</v>
      </c>
      <c r="W529">
        <v>9.3</v>
      </c>
      <c r="X529" t="s">
        <v>84</v>
      </c>
      <c r="Y529" t="s">
        <v>136</v>
      </c>
    </row>
    <row r="530" spans="8:25">
      <c r="H530" s="8"/>
      <c r="P530">
        <v>10.3</v>
      </c>
      <c r="Q530" t="s">
        <v>88</v>
      </c>
      <c r="R530" t="s">
        <v>133</v>
      </c>
      <c r="S530">
        <v>9.6</v>
      </c>
      <c r="T530" t="s">
        <v>88</v>
      </c>
      <c r="U530" t="s">
        <v>155</v>
      </c>
      <c r="W530">
        <v>9.3</v>
      </c>
      <c r="X530" t="s">
        <v>84</v>
      </c>
      <c r="Y530" t="s">
        <v>154</v>
      </c>
    </row>
    <row r="531" spans="8:25">
      <c r="H531" s="8"/>
      <c r="P531">
        <v>11.1</v>
      </c>
      <c r="Q531" t="s">
        <v>88</v>
      </c>
      <c r="R531" t="s">
        <v>140</v>
      </c>
      <c r="S531">
        <v>9.6</v>
      </c>
      <c r="T531" t="s">
        <v>88</v>
      </c>
      <c r="U531" t="s">
        <v>137</v>
      </c>
      <c r="W531">
        <v>9.3</v>
      </c>
      <c r="X531" t="s">
        <v>88</v>
      </c>
      <c r="Y531" t="s">
        <v>134</v>
      </c>
    </row>
    <row r="532" spans="8:25">
      <c r="H532" s="8"/>
      <c r="P532">
        <v>11.2</v>
      </c>
      <c r="Q532" t="s">
        <v>84</v>
      </c>
      <c r="R532" t="s">
        <v>137</v>
      </c>
      <c r="W532">
        <v>9.3</v>
      </c>
      <c r="X532" t="s">
        <v>88</v>
      </c>
      <c r="Y532" t="s">
        <v>154</v>
      </c>
    </row>
    <row r="533" spans="8:25">
      <c r="H533" s="8"/>
      <c r="P533">
        <v>11.2</v>
      </c>
      <c r="Q533" t="s">
        <v>84</v>
      </c>
      <c r="R533" t="s">
        <v>139</v>
      </c>
      <c r="W533">
        <v>9.3</v>
      </c>
      <c r="X533" t="s">
        <v>88</v>
      </c>
      <c r="Y533" t="s">
        <v>155</v>
      </c>
    </row>
    <row r="534" spans="8:25">
      <c r="H534" s="8"/>
      <c r="P534">
        <v>11.2</v>
      </c>
      <c r="Q534" t="s">
        <v>88</v>
      </c>
      <c r="R534" t="s">
        <v>128</v>
      </c>
      <c r="W534">
        <v>9.3</v>
      </c>
      <c r="X534" t="s">
        <v>88</v>
      </c>
      <c r="Y534" t="s">
        <v>140</v>
      </c>
    </row>
    <row r="535" spans="8:25">
      <c r="H535" s="8"/>
      <c r="P535">
        <v>11.2</v>
      </c>
      <c r="Q535" t="s">
        <v>88</v>
      </c>
      <c r="R535" t="s">
        <v>158</v>
      </c>
      <c r="W535">
        <v>9.3</v>
      </c>
      <c r="X535" t="s">
        <v>86</v>
      </c>
      <c r="Y535" t="s">
        <v>131</v>
      </c>
    </row>
    <row r="536" spans="8:25">
      <c r="H536" s="8"/>
      <c r="P536">
        <v>11.2</v>
      </c>
      <c r="Q536" t="s">
        <v>88</v>
      </c>
      <c r="R536" t="s">
        <v>152</v>
      </c>
      <c r="W536">
        <v>9.3</v>
      </c>
      <c r="X536" t="s">
        <v>86</v>
      </c>
      <c r="Y536" t="s">
        <v>134</v>
      </c>
    </row>
    <row r="537" spans="8:25">
      <c r="H537" s="8"/>
      <c r="P537">
        <v>11.2</v>
      </c>
      <c r="Q537" t="s">
        <v>88</v>
      </c>
      <c r="R537" t="s">
        <v>129</v>
      </c>
      <c r="W537">
        <v>9.3</v>
      </c>
      <c r="X537" t="s">
        <v>86</v>
      </c>
      <c r="Y537" t="s">
        <v>153</v>
      </c>
    </row>
    <row r="538" spans="8:25">
      <c r="H538" s="8"/>
      <c r="P538">
        <v>11.2</v>
      </c>
      <c r="Q538" t="s">
        <v>88</v>
      </c>
      <c r="R538" t="s">
        <v>131</v>
      </c>
      <c r="W538">
        <v>9.3</v>
      </c>
      <c r="X538" t="s">
        <v>86</v>
      </c>
      <c r="Y538" t="s">
        <v>155</v>
      </c>
    </row>
    <row r="539" spans="8:25">
      <c r="H539" s="8"/>
      <c r="P539">
        <v>11.2</v>
      </c>
      <c r="Q539" t="s">
        <v>88</v>
      </c>
      <c r="R539" t="s">
        <v>144</v>
      </c>
      <c r="W539">
        <v>9.3</v>
      </c>
      <c r="X539" t="s">
        <v>86</v>
      </c>
      <c r="Y539" t="s">
        <v>137</v>
      </c>
    </row>
    <row r="540" spans="8:25">
      <c r="H540" s="8"/>
      <c r="P540">
        <v>11.2</v>
      </c>
      <c r="Q540" t="s">
        <v>88</v>
      </c>
      <c r="R540" t="s">
        <v>155</v>
      </c>
      <c r="W540">
        <v>9.3</v>
      </c>
      <c r="X540" t="s">
        <v>86</v>
      </c>
      <c r="Y540" t="s">
        <v>140</v>
      </c>
    </row>
    <row r="541" spans="8:25">
      <c r="H541" s="8"/>
      <c r="P541">
        <v>11.2</v>
      </c>
      <c r="Q541" t="s">
        <v>88</v>
      </c>
      <c r="R541" t="s">
        <v>140</v>
      </c>
      <c r="W541">
        <v>9.4</v>
      </c>
      <c r="X541" t="s">
        <v>86</v>
      </c>
      <c r="Y541" t="s">
        <v>131</v>
      </c>
    </row>
    <row r="542" spans="8:25">
      <c r="H542" s="8"/>
      <c r="P542">
        <v>11.2</v>
      </c>
      <c r="Q542" t="s">
        <v>86</v>
      </c>
      <c r="R542" t="s">
        <v>128</v>
      </c>
      <c r="W542">
        <v>9.4</v>
      </c>
      <c r="X542" t="s">
        <v>86</v>
      </c>
      <c r="Y542" t="s">
        <v>134</v>
      </c>
    </row>
    <row r="543" spans="8:25">
      <c r="H543" s="8"/>
      <c r="P543">
        <v>11.2</v>
      </c>
      <c r="Q543" t="s">
        <v>86</v>
      </c>
      <c r="R543" t="s">
        <v>129</v>
      </c>
      <c r="W543">
        <v>9.4</v>
      </c>
      <c r="X543" t="s">
        <v>86</v>
      </c>
      <c r="Y543" t="s">
        <v>136</v>
      </c>
    </row>
    <row r="544" spans="8:25">
      <c r="H544" s="8"/>
      <c r="P544">
        <v>11.2</v>
      </c>
      <c r="Q544" t="s">
        <v>86</v>
      </c>
      <c r="R544" t="s">
        <v>131</v>
      </c>
      <c r="W544">
        <v>9.4</v>
      </c>
      <c r="X544" t="s">
        <v>86</v>
      </c>
      <c r="Y544" t="s">
        <v>154</v>
      </c>
    </row>
    <row r="545" spans="8:25">
      <c r="H545" s="8"/>
      <c r="P545">
        <v>11.3</v>
      </c>
      <c r="Q545" t="s">
        <v>86</v>
      </c>
      <c r="R545" t="s">
        <v>128</v>
      </c>
      <c r="W545">
        <v>9.4</v>
      </c>
      <c r="X545" t="s">
        <v>86</v>
      </c>
      <c r="Y545" t="s">
        <v>161</v>
      </c>
    </row>
    <row r="546" spans="8:25">
      <c r="H546" s="8"/>
      <c r="P546">
        <v>11.3</v>
      </c>
      <c r="Q546" t="s">
        <v>86</v>
      </c>
      <c r="R546" t="s">
        <v>129</v>
      </c>
      <c r="W546">
        <v>9.4</v>
      </c>
      <c r="X546" t="s">
        <v>88</v>
      </c>
      <c r="Y546" t="s">
        <v>131</v>
      </c>
    </row>
    <row r="547" spans="8:25">
      <c r="H547" s="8"/>
      <c r="P547">
        <v>11.3</v>
      </c>
      <c r="Q547" t="s">
        <v>86</v>
      </c>
      <c r="R547" t="s">
        <v>137</v>
      </c>
      <c r="W547">
        <v>9.4</v>
      </c>
      <c r="X547" t="s">
        <v>88</v>
      </c>
      <c r="Y547" t="s">
        <v>134</v>
      </c>
    </row>
    <row r="548" spans="8:25">
      <c r="H548" s="8"/>
      <c r="P548">
        <v>11.3</v>
      </c>
      <c r="Q548" t="s">
        <v>86</v>
      </c>
      <c r="R548" t="s">
        <v>139</v>
      </c>
      <c r="W548">
        <v>9.4</v>
      </c>
      <c r="X548" t="s">
        <v>88</v>
      </c>
      <c r="Y548" t="s">
        <v>136</v>
      </c>
    </row>
    <row r="549" spans="8:25">
      <c r="H549" s="8"/>
      <c r="P549">
        <v>11.3</v>
      </c>
      <c r="Q549" t="s">
        <v>88</v>
      </c>
      <c r="R549" t="s">
        <v>128</v>
      </c>
      <c r="W549">
        <v>9.4</v>
      </c>
      <c r="X549" t="s">
        <v>88</v>
      </c>
      <c r="Y549" t="s">
        <v>154</v>
      </c>
    </row>
    <row r="550" spans="8:25">
      <c r="H550" s="8"/>
      <c r="P550">
        <v>11.3</v>
      </c>
      <c r="Q550" t="s">
        <v>88</v>
      </c>
      <c r="R550" t="s">
        <v>137</v>
      </c>
      <c r="W550">
        <v>9.4</v>
      </c>
      <c r="X550" t="s">
        <v>88</v>
      </c>
      <c r="Y550" t="s">
        <v>161</v>
      </c>
    </row>
    <row r="551" spans="8:25">
      <c r="H551" s="8"/>
      <c r="P551">
        <v>11.3</v>
      </c>
      <c r="Q551" t="s">
        <v>88</v>
      </c>
      <c r="R551" t="s">
        <v>140</v>
      </c>
      <c r="S551">
        <v>11.5</v>
      </c>
      <c r="T551" t="s">
        <v>86</v>
      </c>
      <c r="U551" t="s">
        <v>128</v>
      </c>
      <c r="W551">
        <v>9.5</v>
      </c>
      <c r="X551" t="s">
        <v>86</v>
      </c>
      <c r="Y551" t="s">
        <v>129</v>
      </c>
    </row>
    <row r="552" spans="8:25">
      <c r="H552" s="8"/>
      <c r="P552">
        <v>11.4</v>
      </c>
      <c r="Q552" t="s">
        <v>86</v>
      </c>
      <c r="R552" t="s">
        <v>139</v>
      </c>
      <c r="S552">
        <v>11.5</v>
      </c>
      <c r="T552" t="s">
        <v>86</v>
      </c>
      <c r="U552" t="s">
        <v>143</v>
      </c>
      <c r="W552">
        <v>9.5</v>
      </c>
      <c r="X552" t="s">
        <v>86</v>
      </c>
      <c r="Y552" t="s">
        <v>131</v>
      </c>
    </row>
    <row r="553" spans="8:25">
      <c r="H553" s="8"/>
      <c r="P553">
        <v>11.4</v>
      </c>
      <c r="Q553" t="s">
        <v>88</v>
      </c>
      <c r="R553" t="s">
        <v>128</v>
      </c>
      <c r="S553">
        <v>11.5</v>
      </c>
      <c r="T553" t="s">
        <v>86</v>
      </c>
      <c r="U553" t="s">
        <v>131</v>
      </c>
      <c r="W553">
        <v>9.5</v>
      </c>
      <c r="X553" t="s">
        <v>86</v>
      </c>
      <c r="Y553" t="s">
        <v>136</v>
      </c>
    </row>
    <row r="554" spans="8:25">
      <c r="H554" s="8"/>
      <c r="P554">
        <v>11.4</v>
      </c>
      <c r="Q554" t="s">
        <v>88</v>
      </c>
      <c r="R554" t="s">
        <v>142</v>
      </c>
      <c r="S554">
        <v>11.5</v>
      </c>
      <c r="T554" t="s">
        <v>86</v>
      </c>
      <c r="U554" t="s">
        <v>134</v>
      </c>
      <c r="W554">
        <v>9.5</v>
      </c>
      <c r="X554" t="s">
        <v>88</v>
      </c>
      <c r="Y554" t="s">
        <v>129</v>
      </c>
    </row>
    <row r="555" spans="8:25">
      <c r="H555" s="8"/>
      <c r="P555">
        <v>11.4</v>
      </c>
      <c r="Q555" t="s">
        <v>88</v>
      </c>
      <c r="R555" t="s">
        <v>158</v>
      </c>
      <c r="S555">
        <v>11.5</v>
      </c>
      <c r="T555" t="s">
        <v>86</v>
      </c>
      <c r="U555" t="s">
        <v>136</v>
      </c>
      <c r="W555">
        <v>9.5</v>
      </c>
      <c r="X555" t="s">
        <v>88</v>
      </c>
      <c r="Y555" t="s">
        <v>131</v>
      </c>
    </row>
    <row r="556" spans="8:25">
      <c r="H556" s="8"/>
      <c r="P556">
        <v>11.4</v>
      </c>
      <c r="Q556" t="s">
        <v>88</v>
      </c>
      <c r="R556" t="s">
        <v>143</v>
      </c>
      <c r="S556">
        <v>11.5</v>
      </c>
      <c r="T556" t="s">
        <v>86</v>
      </c>
      <c r="U556" t="s">
        <v>137</v>
      </c>
      <c r="W556">
        <v>9.5</v>
      </c>
      <c r="X556" t="s">
        <v>88</v>
      </c>
      <c r="Y556" t="s">
        <v>136</v>
      </c>
    </row>
    <row r="557" spans="8:25">
      <c r="H557" s="8"/>
      <c r="P557">
        <v>11.4</v>
      </c>
      <c r="Q557" t="s">
        <v>88</v>
      </c>
      <c r="R557" t="s">
        <v>152</v>
      </c>
      <c r="S557">
        <v>11.5</v>
      </c>
      <c r="T557" t="s">
        <v>86</v>
      </c>
      <c r="U557" t="s">
        <v>139</v>
      </c>
      <c r="W557">
        <v>9.5</v>
      </c>
      <c r="X557" t="s">
        <v>88</v>
      </c>
      <c r="Y557" t="s">
        <v>161</v>
      </c>
    </row>
    <row r="558" spans="8:25">
      <c r="H558" s="8"/>
      <c r="P558">
        <v>11.4</v>
      </c>
      <c r="Q558" t="s">
        <v>88</v>
      </c>
      <c r="R558" t="s">
        <v>132</v>
      </c>
      <c r="S558">
        <v>11.5</v>
      </c>
      <c r="T558" t="s">
        <v>88</v>
      </c>
      <c r="U558" t="s">
        <v>131</v>
      </c>
      <c r="W558">
        <v>9.6</v>
      </c>
      <c r="X558" t="s">
        <v>86</v>
      </c>
      <c r="Y558" t="s">
        <v>128</v>
      </c>
    </row>
    <row r="559" spans="8:25">
      <c r="H559" s="8"/>
      <c r="P559">
        <v>11.4</v>
      </c>
      <c r="Q559" t="s">
        <v>88</v>
      </c>
      <c r="R559" t="s">
        <v>155</v>
      </c>
      <c r="S559">
        <v>11.5</v>
      </c>
      <c r="T559" t="s">
        <v>88</v>
      </c>
      <c r="U559" t="s">
        <v>134</v>
      </c>
      <c r="W559">
        <v>9.6</v>
      </c>
      <c r="X559" t="s">
        <v>86</v>
      </c>
      <c r="Y559" t="s">
        <v>129</v>
      </c>
    </row>
    <row r="560" spans="8:25">
      <c r="H560" s="8"/>
      <c r="P560">
        <v>11.4</v>
      </c>
      <c r="Q560" t="s">
        <v>88</v>
      </c>
      <c r="R560" t="s">
        <v>137</v>
      </c>
      <c r="S560">
        <v>11.5</v>
      </c>
      <c r="T560" t="s">
        <v>88</v>
      </c>
      <c r="U560" t="s">
        <v>153</v>
      </c>
      <c r="W560">
        <v>9.6</v>
      </c>
      <c r="X560" t="s">
        <v>86</v>
      </c>
      <c r="Y560" t="s">
        <v>131</v>
      </c>
    </row>
    <row r="561" spans="8:25">
      <c r="H561" s="8"/>
      <c r="P561">
        <v>11.4</v>
      </c>
      <c r="Q561" t="s">
        <v>88</v>
      </c>
      <c r="R561" t="s">
        <v>139</v>
      </c>
      <c r="S561">
        <v>11.5</v>
      </c>
      <c r="T561" t="s">
        <v>88</v>
      </c>
      <c r="U561" t="s">
        <v>154</v>
      </c>
      <c r="W561">
        <v>9.6</v>
      </c>
      <c r="X561" t="s">
        <v>86</v>
      </c>
      <c r="Y561" t="s">
        <v>164</v>
      </c>
    </row>
    <row r="562" spans="8:25">
      <c r="H562" s="8"/>
      <c r="P562">
        <v>11.4</v>
      </c>
      <c r="Q562" t="s">
        <v>88</v>
      </c>
      <c r="R562" t="s">
        <v>146</v>
      </c>
      <c r="S562">
        <v>11.5</v>
      </c>
      <c r="T562" t="s">
        <v>88</v>
      </c>
      <c r="U562" t="s">
        <v>137</v>
      </c>
      <c r="W562">
        <v>9.6</v>
      </c>
      <c r="X562" t="s">
        <v>86</v>
      </c>
      <c r="Y562" t="s">
        <v>153</v>
      </c>
    </row>
    <row r="563" spans="8:25">
      <c r="H563" s="8"/>
      <c r="S563">
        <v>11.5</v>
      </c>
      <c r="T563" t="s">
        <v>88</v>
      </c>
      <c r="U563" t="s">
        <v>139</v>
      </c>
      <c r="W563">
        <v>9.6</v>
      </c>
      <c r="X563" t="s">
        <v>86</v>
      </c>
      <c r="Y563" t="s">
        <v>137</v>
      </c>
    </row>
    <row r="564" spans="8:25">
      <c r="H564" s="8"/>
      <c r="S564">
        <v>11.5</v>
      </c>
      <c r="T564" t="s">
        <v>88</v>
      </c>
      <c r="U564" t="s">
        <v>140</v>
      </c>
      <c r="W564">
        <v>9.6</v>
      </c>
      <c r="X564" t="s">
        <v>88</v>
      </c>
      <c r="Y564" t="s">
        <v>128</v>
      </c>
    </row>
    <row r="565" spans="8:25">
      <c r="H565" s="8"/>
      <c r="S565">
        <v>11.6</v>
      </c>
      <c r="T565" t="s">
        <v>86</v>
      </c>
      <c r="U565" t="s">
        <v>131</v>
      </c>
      <c r="W565">
        <v>9.6</v>
      </c>
      <c r="X565" t="s">
        <v>88</v>
      </c>
      <c r="Y565" t="s">
        <v>131</v>
      </c>
    </row>
    <row r="566" spans="8:25">
      <c r="H566" s="8"/>
      <c r="S566">
        <v>11.6</v>
      </c>
      <c r="T566" t="s">
        <v>86</v>
      </c>
      <c r="U566" t="s">
        <v>129</v>
      </c>
      <c r="W566">
        <v>9.6</v>
      </c>
      <c r="X566" t="s">
        <v>88</v>
      </c>
      <c r="Y566" t="s">
        <v>164</v>
      </c>
    </row>
    <row r="567" spans="8:25">
      <c r="H567" s="8"/>
      <c r="P567">
        <v>12.1</v>
      </c>
      <c r="Q567" t="s">
        <v>84</v>
      </c>
      <c r="R567" t="s">
        <v>138</v>
      </c>
      <c r="S567">
        <v>11.6</v>
      </c>
      <c r="T567" t="s">
        <v>86</v>
      </c>
      <c r="U567" t="s">
        <v>136</v>
      </c>
      <c r="W567">
        <v>9.6</v>
      </c>
      <c r="X567" t="s">
        <v>88</v>
      </c>
      <c r="Y567" t="s">
        <v>134</v>
      </c>
    </row>
    <row r="568" spans="8:25">
      <c r="H568" s="8"/>
      <c r="P568">
        <v>12.1</v>
      </c>
      <c r="Q568" t="s">
        <v>88</v>
      </c>
      <c r="R568" t="s">
        <v>132</v>
      </c>
      <c r="S568">
        <v>11.6</v>
      </c>
      <c r="T568" t="s">
        <v>86</v>
      </c>
      <c r="U568" t="s">
        <v>137</v>
      </c>
      <c r="W568">
        <v>9.6</v>
      </c>
      <c r="X568" t="s">
        <v>88</v>
      </c>
      <c r="Y568" t="s">
        <v>153</v>
      </c>
    </row>
    <row r="569" spans="8:25">
      <c r="H569" s="8"/>
      <c r="P569">
        <v>12.1</v>
      </c>
      <c r="Q569" t="s">
        <v>88</v>
      </c>
      <c r="R569" t="s">
        <v>136</v>
      </c>
      <c r="S569">
        <v>11.6</v>
      </c>
      <c r="T569" t="s">
        <v>86</v>
      </c>
      <c r="U569" t="s">
        <v>139</v>
      </c>
      <c r="W569">
        <v>9.6</v>
      </c>
      <c r="X569" t="s">
        <v>88</v>
      </c>
      <c r="Y569" t="s">
        <v>155</v>
      </c>
    </row>
    <row r="570" spans="8:25">
      <c r="H570" s="8"/>
      <c r="P570">
        <v>12.1</v>
      </c>
      <c r="Q570" t="s">
        <v>88</v>
      </c>
      <c r="R570" t="s">
        <v>144</v>
      </c>
      <c r="S570">
        <v>11.6</v>
      </c>
      <c r="T570" t="s">
        <v>88</v>
      </c>
      <c r="U570" t="s">
        <v>131</v>
      </c>
      <c r="W570">
        <v>9.6</v>
      </c>
      <c r="X570" t="s">
        <v>88</v>
      </c>
      <c r="Y570" t="s">
        <v>137</v>
      </c>
    </row>
    <row r="571" spans="8:25">
      <c r="H571" s="8"/>
      <c r="P571">
        <v>12.1</v>
      </c>
      <c r="Q571" t="s">
        <v>88</v>
      </c>
      <c r="R571" t="s">
        <v>135</v>
      </c>
      <c r="S571">
        <v>11.6</v>
      </c>
      <c r="T571" t="s">
        <v>88</v>
      </c>
      <c r="U571" t="s">
        <v>137</v>
      </c>
      <c r="W571">
        <v>10.1</v>
      </c>
      <c r="X571" t="s">
        <v>86</v>
      </c>
      <c r="Y571" t="s">
        <v>134</v>
      </c>
    </row>
    <row r="572" spans="8:25">
      <c r="H572" s="8"/>
      <c r="P572">
        <v>12.1</v>
      </c>
      <c r="Q572" t="s">
        <v>88</v>
      </c>
      <c r="R572" t="s">
        <v>155</v>
      </c>
      <c r="S572">
        <v>11.6</v>
      </c>
      <c r="T572" t="s">
        <v>88</v>
      </c>
      <c r="U572" t="s">
        <v>139</v>
      </c>
      <c r="W572">
        <v>10.1</v>
      </c>
      <c r="X572" t="s">
        <v>86</v>
      </c>
      <c r="Y572" t="s">
        <v>140</v>
      </c>
    </row>
    <row r="573" spans="8:25">
      <c r="H573" s="8"/>
      <c r="P573">
        <v>12.1</v>
      </c>
      <c r="Q573" t="s">
        <v>88</v>
      </c>
      <c r="R573" t="s">
        <v>137</v>
      </c>
      <c r="S573">
        <v>11.7</v>
      </c>
      <c r="T573" t="s">
        <v>86</v>
      </c>
      <c r="U573" t="s">
        <v>128</v>
      </c>
      <c r="W573">
        <v>10.1</v>
      </c>
      <c r="X573" t="s">
        <v>88</v>
      </c>
      <c r="Y573" t="s">
        <v>144</v>
      </c>
    </row>
    <row r="574" spans="8:25">
      <c r="H574" s="8"/>
      <c r="P574">
        <v>12.1</v>
      </c>
      <c r="Q574" t="s">
        <v>88</v>
      </c>
      <c r="R574" t="s">
        <v>140</v>
      </c>
      <c r="S574">
        <v>11.7</v>
      </c>
      <c r="T574" t="s">
        <v>86</v>
      </c>
      <c r="U574" t="s">
        <v>129</v>
      </c>
      <c r="W574">
        <v>10.1</v>
      </c>
      <c r="X574" t="s">
        <v>88</v>
      </c>
      <c r="Y574" t="s">
        <v>140</v>
      </c>
    </row>
    <row r="575" spans="8:25">
      <c r="H575" s="8"/>
      <c r="P575">
        <v>12.1</v>
      </c>
      <c r="Q575" t="s">
        <v>86</v>
      </c>
      <c r="R575" t="s">
        <v>131</v>
      </c>
      <c r="S575">
        <v>11.7</v>
      </c>
      <c r="T575" t="s">
        <v>86</v>
      </c>
      <c r="U575" t="s">
        <v>131</v>
      </c>
      <c r="W575">
        <v>10.2</v>
      </c>
      <c r="X575" t="s">
        <v>84</v>
      </c>
      <c r="Y575" t="s">
        <v>133</v>
      </c>
    </row>
    <row r="576" spans="8:25">
      <c r="H576" s="8"/>
      <c r="P576">
        <v>12.1</v>
      </c>
      <c r="Q576" t="s">
        <v>86</v>
      </c>
      <c r="R576" t="s">
        <v>132</v>
      </c>
      <c r="S576">
        <v>11.7</v>
      </c>
      <c r="T576" t="s">
        <v>86</v>
      </c>
      <c r="U576" t="s">
        <v>137</v>
      </c>
      <c r="W576">
        <v>10.2</v>
      </c>
      <c r="X576" t="s">
        <v>88</v>
      </c>
      <c r="Y576" t="s">
        <v>130</v>
      </c>
    </row>
    <row r="577" spans="8:25">
      <c r="H577" s="8"/>
      <c r="P577">
        <v>12.1</v>
      </c>
      <c r="Q577" t="s">
        <v>86</v>
      </c>
      <c r="R577" t="s">
        <v>144</v>
      </c>
      <c r="S577">
        <v>11.7</v>
      </c>
      <c r="T577" t="s">
        <v>86</v>
      </c>
      <c r="U577" t="s">
        <v>139</v>
      </c>
      <c r="W577">
        <v>10.2</v>
      </c>
      <c r="X577" t="s">
        <v>88</v>
      </c>
      <c r="Y577" t="s">
        <v>129</v>
      </c>
    </row>
    <row r="578" spans="8:25">
      <c r="H578" s="8"/>
      <c r="P578">
        <v>12.1</v>
      </c>
      <c r="Q578" t="s">
        <v>86</v>
      </c>
      <c r="R578" t="s">
        <v>135</v>
      </c>
      <c r="S578">
        <v>11.7</v>
      </c>
      <c r="T578" t="s">
        <v>88</v>
      </c>
      <c r="U578" t="s">
        <v>129</v>
      </c>
      <c r="W578">
        <v>10.2</v>
      </c>
      <c r="X578" t="s">
        <v>88</v>
      </c>
      <c r="Y578" t="s">
        <v>131</v>
      </c>
    </row>
    <row r="579" spans="8:25">
      <c r="H579" s="8"/>
      <c r="P579">
        <v>12.1</v>
      </c>
      <c r="Q579" t="s">
        <v>86</v>
      </c>
      <c r="R579" t="s">
        <v>137</v>
      </c>
      <c r="S579">
        <v>11.7</v>
      </c>
      <c r="T579" t="s">
        <v>88</v>
      </c>
      <c r="U579" t="s">
        <v>131</v>
      </c>
      <c r="W579">
        <v>10.2</v>
      </c>
      <c r="X579" t="s">
        <v>88</v>
      </c>
      <c r="Y579" t="s">
        <v>145</v>
      </c>
    </row>
    <row r="580" spans="8:25">
      <c r="H580" s="8"/>
      <c r="P580">
        <v>12.1</v>
      </c>
      <c r="Q580" t="s">
        <v>86</v>
      </c>
      <c r="R580" t="s">
        <v>140</v>
      </c>
      <c r="S580">
        <v>11.7</v>
      </c>
      <c r="T580" t="s">
        <v>88</v>
      </c>
      <c r="U580" t="s">
        <v>137</v>
      </c>
      <c r="W580">
        <v>10.2</v>
      </c>
      <c r="X580" t="s">
        <v>88</v>
      </c>
      <c r="Y580" t="s">
        <v>139</v>
      </c>
    </row>
    <row r="581" spans="8:25">
      <c r="H581" s="8"/>
      <c r="P581">
        <v>12.2</v>
      </c>
      <c r="Q581" t="s">
        <v>86</v>
      </c>
      <c r="R581" t="s">
        <v>131</v>
      </c>
      <c r="S581">
        <v>11.7</v>
      </c>
      <c r="T581" t="s">
        <v>88</v>
      </c>
      <c r="U581" t="s">
        <v>139</v>
      </c>
      <c r="W581">
        <v>10.2</v>
      </c>
      <c r="X581" t="s">
        <v>88</v>
      </c>
      <c r="Y581" t="s">
        <v>140</v>
      </c>
    </row>
    <row r="582" spans="8:25">
      <c r="H582" s="8"/>
      <c r="P582">
        <v>12.2</v>
      </c>
      <c r="Q582" t="s">
        <v>86</v>
      </c>
      <c r="R582" t="s">
        <v>144</v>
      </c>
      <c r="W582">
        <v>10.2</v>
      </c>
      <c r="X582" t="s">
        <v>86</v>
      </c>
      <c r="Y582" t="s">
        <v>129</v>
      </c>
    </row>
    <row r="583" spans="8:25">
      <c r="H583" s="8"/>
      <c r="P583">
        <v>12.2</v>
      </c>
      <c r="Q583" t="s">
        <v>86</v>
      </c>
      <c r="R583" t="s">
        <v>135</v>
      </c>
      <c r="W583">
        <v>10.2</v>
      </c>
      <c r="X583" t="s">
        <v>86</v>
      </c>
      <c r="Y583" t="s">
        <v>131</v>
      </c>
    </row>
    <row r="584" spans="8:25">
      <c r="H584" s="8"/>
      <c r="P584">
        <v>12.2</v>
      </c>
      <c r="Q584" t="s">
        <v>86</v>
      </c>
      <c r="R584" t="s">
        <v>154</v>
      </c>
      <c r="W584">
        <v>10.2</v>
      </c>
      <c r="X584" t="s">
        <v>86</v>
      </c>
      <c r="Y584" t="s">
        <v>134</v>
      </c>
    </row>
    <row r="585" spans="8:25">
      <c r="H585" s="8"/>
      <c r="P585">
        <v>12.2</v>
      </c>
      <c r="Q585" t="s">
        <v>86</v>
      </c>
      <c r="R585" t="s">
        <v>137</v>
      </c>
      <c r="W585">
        <v>10.2</v>
      </c>
      <c r="X585" t="s">
        <v>86</v>
      </c>
      <c r="Y585" t="s">
        <v>137</v>
      </c>
    </row>
    <row r="586" spans="8:25">
      <c r="H586" s="8"/>
      <c r="P586">
        <v>12.2</v>
      </c>
      <c r="Q586" t="s">
        <v>86</v>
      </c>
      <c r="R586" t="s">
        <v>140</v>
      </c>
      <c r="W586">
        <v>10.2</v>
      </c>
      <c r="X586" t="s">
        <v>86</v>
      </c>
      <c r="Y586" t="s">
        <v>140</v>
      </c>
    </row>
    <row r="587" spans="8:25">
      <c r="H587" s="8"/>
      <c r="P587">
        <v>12.2</v>
      </c>
      <c r="Q587" t="s">
        <v>88</v>
      </c>
      <c r="R587" t="s">
        <v>131</v>
      </c>
      <c r="S587">
        <v>13.1</v>
      </c>
      <c r="T587" t="s">
        <v>84</v>
      </c>
      <c r="U587" t="s">
        <v>140</v>
      </c>
      <c r="W587">
        <v>10.3</v>
      </c>
      <c r="X587" t="s">
        <v>86</v>
      </c>
      <c r="Y587" t="s">
        <v>129</v>
      </c>
    </row>
    <row r="588" spans="8:25">
      <c r="H588" s="8"/>
      <c r="P588">
        <v>12.2</v>
      </c>
      <c r="Q588" t="s">
        <v>88</v>
      </c>
      <c r="R588" t="s">
        <v>134</v>
      </c>
      <c r="S588">
        <v>13.1</v>
      </c>
      <c r="T588" t="s">
        <v>88</v>
      </c>
      <c r="U588" t="s">
        <v>130</v>
      </c>
      <c r="W588">
        <v>10.3</v>
      </c>
      <c r="X588" t="s">
        <v>86</v>
      </c>
      <c r="Y588" t="s">
        <v>131</v>
      </c>
    </row>
    <row r="589" spans="8:25">
      <c r="H589" s="8"/>
      <c r="P589">
        <v>12.2</v>
      </c>
      <c r="Q589" t="s">
        <v>88</v>
      </c>
      <c r="R589" t="s">
        <v>144</v>
      </c>
      <c r="S589">
        <v>13.1</v>
      </c>
      <c r="T589" t="s">
        <v>88</v>
      </c>
      <c r="U589" t="s">
        <v>129</v>
      </c>
      <c r="W589">
        <v>10.3</v>
      </c>
      <c r="X589" t="s">
        <v>86</v>
      </c>
      <c r="Y589" t="s">
        <v>140</v>
      </c>
    </row>
    <row r="590" spans="8:25">
      <c r="H590" s="8"/>
      <c r="P590">
        <v>12.2</v>
      </c>
      <c r="Q590" t="s">
        <v>88</v>
      </c>
      <c r="R590" t="s">
        <v>137</v>
      </c>
      <c r="S590">
        <v>13.1</v>
      </c>
      <c r="T590" t="s">
        <v>88</v>
      </c>
      <c r="U590" t="s">
        <v>144</v>
      </c>
      <c r="W590">
        <v>10.3</v>
      </c>
      <c r="X590" t="s">
        <v>88</v>
      </c>
      <c r="Y590" t="s">
        <v>129</v>
      </c>
    </row>
    <row r="591" spans="8:25">
      <c r="H591" s="8"/>
      <c r="P591">
        <v>12.2</v>
      </c>
      <c r="Q591" t="s">
        <v>88</v>
      </c>
      <c r="R591" t="s">
        <v>140</v>
      </c>
      <c r="S591">
        <v>13.1</v>
      </c>
      <c r="T591" t="s">
        <v>86</v>
      </c>
      <c r="U591" t="s">
        <v>128</v>
      </c>
      <c r="W591">
        <v>10.3</v>
      </c>
      <c r="X591" t="s">
        <v>88</v>
      </c>
      <c r="Y591" t="s">
        <v>131</v>
      </c>
    </row>
    <row r="592" spans="8:25">
      <c r="H592" s="8"/>
      <c r="P592">
        <v>12.3</v>
      </c>
      <c r="Q592" t="s">
        <v>86</v>
      </c>
      <c r="R592" t="s">
        <v>131</v>
      </c>
      <c r="S592">
        <v>13.1</v>
      </c>
      <c r="T592" t="s">
        <v>86</v>
      </c>
      <c r="U592" t="s">
        <v>129</v>
      </c>
      <c r="W592">
        <v>10.3</v>
      </c>
      <c r="X592" t="s">
        <v>88</v>
      </c>
      <c r="Y592" t="s">
        <v>133</v>
      </c>
    </row>
    <row r="593" spans="8:25">
      <c r="H593" s="8"/>
      <c r="P593">
        <v>12.3</v>
      </c>
      <c r="Q593" t="s">
        <v>86</v>
      </c>
      <c r="R593" t="s">
        <v>144</v>
      </c>
      <c r="S593">
        <v>13.1</v>
      </c>
      <c r="T593" t="s">
        <v>86</v>
      </c>
      <c r="U593" t="s">
        <v>137</v>
      </c>
      <c r="W593">
        <v>11.1</v>
      </c>
      <c r="X593" t="s">
        <v>88</v>
      </c>
      <c r="Y593" t="s">
        <v>140</v>
      </c>
    </row>
    <row r="594" spans="8:25">
      <c r="H594" s="8"/>
      <c r="P594">
        <v>12.3</v>
      </c>
      <c r="Q594" t="s">
        <v>86</v>
      </c>
      <c r="R594" t="s">
        <v>135</v>
      </c>
      <c r="S594">
        <v>13.2</v>
      </c>
      <c r="T594" t="s">
        <v>88</v>
      </c>
      <c r="U594" t="s">
        <v>128</v>
      </c>
      <c r="W594">
        <v>11.2</v>
      </c>
      <c r="X594" t="s">
        <v>84</v>
      </c>
      <c r="Y594" t="s">
        <v>137</v>
      </c>
    </row>
    <row r="595" spans="8:25">
      <c r="H595" s="8"/>
      <c r="P595">
        <v>12.3</v>
      </c>
      <c r="Q595" t="s">
        <v>86</v>
      </c>
      <c r="R595" t="s">
        <v>137</v>
      </c>
      <c r="S595">
        <v>13.2</v>
      </c>
      <c r="T595" t="s">
        <v>88</v>
      </c>
      <c r="U595" t="s">
        <v>130</v>
      </c>
      <c r="W595">
        <v>11.2</v>
      </c>
      <c r="X595" t="s">
        <v>84</v>
      </c>
      <c r="Y595" t="s">
        <v>139</v>
      </c>
    </row>
    <row r="596" spans="8:25">
      <c r="H596" s="8"/>
      <c r="P596">
        <v>12.3</v>
      </c>
      <c r="Q596" t="s">
        <v>86</v>
      </c>
      <c r="R596" t="s">
        <v>140</v>
      </c>
      <c r="S596">
        <v>13.2</v>
      </c>
      <c r="T596" t="s">
        <v>88</v>
      </c>
      <c r="U596" t="s">
        <v>129</v>
      </c>
      <c r="W596">
        <v>11.2</v>
      </c>
      <c r="X596" t="s">
        <v>88</v>
      </c>
      <c r="Y596" t="s">
        <v>128</v>
      </c>
    </row>
    <row r="597" spans="8:25">
      <c r="H597" s="8"/>
      <c r="P597">
        <v>12.3</v>
      </c>
      <c r="Q597" t="s">
        <v>88</v>
      </c>
      <c r="R597" t="s">
        <v>128</v>
      </c>
      <c r="S597">
        <v>13.2</v>
      </c>
      <c r="T597" t="s">
        <v>88</v>
      </c>
      <c r="U597" t="s">
        <v>134</v>
      </c>
      <c r="W597">
        <v>11.2</v>
      </c>
      <c r="X597" t="s">
        <v>88</v>
      </c>
      <c r="Y597" t="s">
        <v>158</v>
      </c>
    </row>
    <row r="598" spans="8:25">
      <c r="H598" s="8"/>
      <c r="P598">
        <v>12.3</v>
      </c>
      <c r="Q598" t="s">
        <v>88</v>
      </c>
      <c r="R598" t="s">
        <v>131</v>
      </c>
      <c r="S598">
        <v>13.2</v>
      </c>
      <c r="T598" t="s">
        <v>88</v>
      </c>
      <c r="U598" t="s">
        <v>137</v>
      </c>
      <c r="W598">
        <v>11.2</v>
      </c>
      <c r="X598" t="s">
        <v>88</v>
      </c>
      <c r="Y598" t="s">
        <v>152</v>
      </c>
    </row>
    <row r="599" spans="8:25">
      <c r="H599" s="8"/>
      <c r="P599">
        <v>12.3</v>
      </c>
      <c r="Q599" t="s">
        <v>88</v>
      </c>
      <c r="R599" t="s">
        <v>132</v>
      </c>
      <c r="S599">
        <v>13.2</v>
      </c>
      <c r="T599" t="s">
        <v>88</v>
      </c>
      <c r="U599" t="s">
        <v>140</v>
      </c>
      <c r="W599">
        <v>11.2</v>
      </c>
      <c r="X599" t="s">
        <v>88</v>
      </c>
      <c r="Y599" t="s">
        <v>129</v>
      </c>
    </row>
    <row r="600" spans="8:25">
      <c r="H600" s="8"/>
      <c r="P600">
        <v>12.3</v>
      </c>
      <c r="Q600" t="s">
        <v>88</v>
      </c>
      <c r="R600" t="s">
        <v>145</v>
      </c>
      <c r="S600">
        <v>13.3</v>
      </c>
      <c r="T600" t="s">
        <v>86</v>
      </c>
      <c r="U600" t="s">
        <v>130</v>
      </c>
      <c r="W600">
        <v>11.2</v>
      </c>
      <c r="X600" t="s">
        <v>88</v>
      </c>
      <c r="Y600" t="s">
        <v>131</v>
      </c>
    </row>
    <row r="601" spans="8:25">
      <c r="H601" s="8"/>
      <c r="P601">
        <v>12.3</v>
      </c>
      <c r="Q601" t="s">
        <v>88</v>
      </c>
      <c r="R601" t="s">
        <v>144</v>
      </c>
      <c r="S601">
        <v>13.3</v>
      </c>
      <c r="T601" t="s">
        <v>86</v>
      </c>
      <c r="U601" t="s">
        <v>129</v>
      </c>
      <c r="W601">
        <v>11.2</v>
      </c>
      <c r="X601" t="s">
        <v>88</v>
      </c>
      <c r="Y601" t="s">
        <v>144</v>
      </c>
    </row>
    <row r="602" spans="8:25">
      <c r="H602" s="8"/>
      <c r="P602">
        <v>12.3</v>
      </c>
      <c r="Q602" t="s">
        <v>88</v>
      </c>
      <c r="R602" t="s">
        <v>135</v>
      </c>
      <c r="S602">
        <v>13.3</v>
      </c>
      <c r="T602" t="s">
        <v>86</v>
      </c>
      <c r="U602" t="s">
        <v>131</v>
      </c>
      <c r="W602">
        <v>11.2</v>
      </c>
      <c r="X602" t="s">
        <v>88</v>
      </c>
      <c r="Y602" t="s">
        <v>155</v>
      </c>
    </row>
    <row r="603" spans="8:25">
      <c r="H603" s="8"/>
      <c r="P603">
        <v>12.3</v>
      </c>
      <c r="Q603" t="s">
        <v>88</v>
      </c>
      <c r="R603" t="s">
        <v>137</v>
      </c>
      <c r="S603">
        <v>13.3</v>
      </c>
      <c r="T603" t="s">
        <v>86</v>
      </c>
      <c r="U603" t="s">
        <v>140</v>
      </c>
      <c r="W603">
        <v>11.2</v>
      </c>
      <c r="X603" t="s">
        <v>88</v>
      </c>
      <c r="Y603" t="s">
        <v>140</v>
      </c>
    </row>
    <row r="604" spans="8:25">
      <c r="H604" s="8"/>
      <c r="P604">
        <v>12.3</v>
      </c>
      <c r="Q604" t="s">
        <v>88</v>
      </c>
      <c r="R604" t="s">
        <v>140</v>
      </c>
      <c r="S604">
        <v>13.3</v>
      </c>
      <c r="T604" t="s">
        <v>88</v>
      </c>
      <c r="U604" t="s">
        <v>130</v>
      </c>
      <c r="W604">
        <v>11.2</v>
      </c>
      <c r="X604" t="s">
        <v>86</v>
      </c>
      <c r="Y604" t="s">
        <v>128</v>
      </c>
    </row>
    <row r="605" spans="8:25">
      <c r="H605" s="8"/>
      <c r="S605">
        <v>13.3</v>
      </c>
      <c r="T605" t="s">
        <v>88</v>
      </c>
      <c r="U605" t="s">
        <v>129</v>
      </c>
      <c r="W605">
        <v>11.2</v>
      </c>
      <c r="X605" t="s">
        <v>86</v>
      </c>
      <c r="Y605" t="s">
        <v>129</v>
      </c>
    </row>
    <row r="606" spans="8:25">
      <c r="H606" s="8"/>
      <c r="S606">
        <v>13.3</v>
      </c>
      <c r="T606" t="s">
        <v>88</v>
      </c>
      <c r="U606" t="s">
        <v>131</v>
      </c>
      <c r="W606">
        <v>11.2</v>
      </c>
      <c r="X606" t="s">
        <v>86</v>
      </c>
      <c r="Y606" t="s">
        <v>131</v>
      </c>
    </row>
    <row r="607" spans="8:25">
      <c r="H607" s="8"/>
      <c r="S607">
        <v>13.3</v>
      </c>
      <c r="T607" t="s">
        <v>88</v>
      </c>
      <c r="U607" t="s">
        <v>140</v>
      </c>
      <c r="W607">
        <v>11.3</v>
      </c>
      <c r="X607" t="s">
        <v>86</v>
      </c>
      <c r="Y607" t="s">
        <v>128</v>
      </c>
    </row>
    <row r="608" spans="8:25">
      <c r="H608" s="8"/>
      <c r="S608">
        <v>13.4</v>
      </c>
      <c r="T608" t="s">
        <v>86</v>
      </c>
      <c r="U608" t="s">
        <v>129</v>
      </c>
      <c r="W608">
        <v>11.3</v>
      </c>
      <c r="X608" t="s">
        <v>86</v>
      </c>
      <c r="Y608" t="s">
        <v>129</v>
      </c>
    </row>
    <row r="609" spans="8:25">
      <c r="H609" s="8"/>
      <c r="S609">
        <v>13.4</v>
      </c>
      <c r="T609" t="s">
        <v>86</v>
      </c>
      <c r="U609" t="s">
        <v>131</v>
      </c>
      <c r="W609">
        <v>11.3</v>
      </c>
      <c r="X609" t="s">
        <v>86</v>
      </c>
      <c r="Y609" t="s">
        <v>137</v>
      </c>
    </row>
    <row r="610" spans="19:25">
      <c r="S610">
        <v>13.4</v>
      </c>
      <c r="T610" t="s">
        <v>86</v>
      </c>
      <c r="U610" t="s">
        <v>137</v>
      </c>
      <c r="W610">
        <v>11.3</v>
      </c>
      <c r="X610" t="s">
        <v>86</v>
      </c>
      <c r="Y610" t="s">
        <v>139</v>
      </c>
    </row>
    <row r="611" spans="19:25">
      <c r="S611">
        <v>13.4</v>
      </c>
      <c r="T611" t="s">
        <v>86</v>
      </c>
      <c r="U611" t="s">
        <v>140</v>
      </c>
      <c r="W611">
        <v>11.3</v>
      </c>
      <c r="X611" t="s">
        <v>88</v>
      </c>
      <c r="Y611" t="s">
        <v>128</v>
      </c>
    </row>
    <row r="612" spans="19:25">
      <c r="S612">
        <v>13.4</v>
      </c>
      <c r="T612" t="s">
        <v>88</v>
      </c>
      <c r="U612" t="s">
        <v>129</v>
      </c>
      <c r="W612">
        <v>11.3</v>
      </c>
      <c r="X612" t="s">
        <v>88</v>
      </c>
      <c r="Y612" t="s">
        <v>137</v>
      </c>
    </row>
    <row r="613" spans="19:25">
      <c r="S613">
        <v>13.4</v>
      </c>
      <c r="T613" t="s">
        <v>88</v>
      </c>
      <c r="U613" t="s">
        <v>133</v>
      </c>
      <c r="W613">
        <v>11.3</v>
      </c>
      <c r="X613" t="s">
        <v>88</v>
      </c>
      <c r="Y613" t="s">
        <v>140</v>
      </c>
    </row>
    <row r="614" spans="19:25">
      <c r="S614">
        <v>13.4</v>
      </c>
      <c r="T614" t="s">
        <v>88</v>
      </c>
      <c r="U614" t="s">
        <v>137</v>
      </c>
      <c r="W614">
        <v>11.4</v>
      </c>
      <c r="X614" t="s">
        <v>86</v>
      </c>
      <c r="Y614" t="s">
        <v>139</v>
      </c>
    </row>
    <row r="615" spans="19:25">
      <c r="S615">
        <v>13.4</v>
      </c>
      <c r="T615" t="s">
        <v>88</v>
      </c>
      <c r="U615" t="s">
        <v>140</v>
      </c>
      <c r="W615">
        <v>11.4</v>
      </c>
      <c r="X615" t="s">
        <v>88</v>
      </c>
      <c r="Y615" t="s">
        <v>128</v>
      </c>
    </row>
    <row r="616" spans="23:25">
      <c r="W616">
        <v>11.4</v>
      </c>
      <c r="X616" t="s">
        <v>88</v>
      </c>
      <c r="Y616" t="s">
        <v>142</v>
      </c>
    </row>
    <row r="617" spans="23:25">
      <c r="W617">
        <v>11.4</v>
      </c>
      <c r="X617" t="s">
        <v>88</v>
      </c>
      <c r="Y617" t="s">
        <v>158</v>
      </c>
    </row>
    <row r="618" spans="23:25">
      <c r="W618">
        <v>11.4</v>
      </c>
      <c r="X618" t="s">
        <v>88</v>
      </c>
      <c r="Y618" t="s">
        <v>143</v>
      </c>
    </row>
    <row r="619" spans="23:25">
      <c r="W619">
        <v>11.4</v>
      </c>
      <c r="X619" t="s">
        <v>88</v>
      </c>
      <c r="Y619" t="s">
        <v>152</v>
      </c>
    </row>
    <row r="620" spans="23:25">
      <c r="W620">
        <v>11.4</v>
      </c>
      <c r="X620" t="s">
        <v>88</v>
      </c>
      <c r="Y620" t="s">
        <v>132</v>
      </c>
    </row>
    <row r="621" spans="23:25">
      <c r="W621">
        <v>11.4</v>
      </c>
      <c r="X621" t="s">
        <v>88</v>
      </c>
      <c r="Y621" t="s">
        <v>155</v>
      </c>
    </row>
    <row r="622" spans="23:25">
      <c r="W622">
        <v>11.4</v>
      </c>
      <c r="X622" t="s">
        <v>88</v>
      </c>
      <c r="Y622" t="s">
        <v>137</v>
      </c>
    </row>
    <row r="623" spans="23:25">
      <c r="W623">
        <v>11.4</v>
      </c>
      <c r="X623" t="s">
        <v>88</v>
      </c>
      <c r="Y623" t="s">
        <v>139</v>
      </c>
    </row>
    <row r="624" spans="23:25">
      <c r="W624">
        <v>11.4</v>
      </c>
      <c r="X624" t="s">
        <v>88</v>
      </c>
      <c r="Y624" t="s">
        <v>146</v>
      </c>
    </row>
    <row r="625" spans="23:25">
      <c r="W625">
        <v>11.5</v>
      </c>
      <c r="X625" t="s">
        <v>86</v>
      </c>
      <c r="Y625" t="s">
        <v>128</v>
      </c>
    </row>
    <row r="626" spans="23:25">
      <c r="W626">
        <v>11.5</v>
      </c>
      <c r="X626" t="s">
        <v>86</v>
      </c>
      <c r="Y626" t="s">
        <v>143</v>
      </c>
    </row>
    <row r="627" spans="23:25">
      <c r="W627">
        <v>11.5</v>
      </c>
      <c r="X627" t="s">
        <v>86</v>
      </c>
      <c r="Y627" t="s">
        <v>131</v>
      </c>
    </row>
    <row r="628" spans="23:25">
      <c r="W628">
        <v>11.5</v>
      </c>
      <c r="X628" t="s">
        <v>86</v>
      </c>
      <c r="Y628" t="s">
        <v>134</v>
      </c>
    </row>
    <row r="629" spans="23:25">
      <c r="W629">
        <v>11.5</v>
      </c>
      <c r="X629" t="s">
        <v>86</v>
      </c>
      <c r="Y629" t="s">
        <v>136</v>
      </c>
    </row>
    <row r="630" spans="23:25">
      <c r="W630">
        <v>11.5</v>
      </c>
      <c r="X630" t="s">
        <v>86</v>
      </c>
      <c r="Y630" t="s">
        <v>137</v>
      </c>
    </row>
    <row r="631" spans="23:25">
      <c r="W631">
        <v>11.5</v>
      </c>
      <c r="X631" t="s">
        <v>86</v>
      </c>
      <c r="Y631" t="s">
        <v>139</v>
      </c>
    </row>
    <row r="632" spans="23:25">
      <c r="W632">
        <v>11.5</v>
      </c>
      <c r="X632" t="s">
        <v>88</v>
      </c>
      <c r="Y632" t="s">
        <v>131</v>
      </c>
    </row>
    <row r="633" spans="23:25">
      <c r="W633">
        <v>11.5</v>
      </c>
      <c r="X633" t="s">
        <v>88</v>
      </c>
      <c r="Y633" t="s">
        <v>134</v>
      </c>
    </row>
    <row r="634" spans="23:25">
      <c r="W634">
        <v>11.5</v>
      </c>
      <c r="X634" t="s">
        <v>88</v>
      </c>
      <c r="Y634" t="s">
        <v>153</v>
      </c>
    </row>
    <row r="635" spans="23:25">
      <c r="W635">
        <v>11.5</v>
      </c>
      <c r="X635" t="s">
        <v>88</v>
      </c>
      <c r="Y635" t="s">
        <v>154</v>
      </c>
    </row>
    <row r="636" spans="23:25">
      <c r="W636">
        <v>11.5</v>
      </c>
      <c r="X636" t="s">
        <v>88</v>
      </c>
      <c r="Y636" t="s">
        <v>137</v>
      </c>
    </row>
    <row r="637" spans="23:25">
      <c r="W637">
        <v>11.5</v>
      </c>
      <c r="X637" t="s">
        <v>88</v>
      </c>
      <c r="Y637" t="s">
        <v>139</v>
      </c>
    </row>
    <row r="638" spans="23:25">
      <c r="W638">
        <v>11.5</v>
      </c>
      <c r="X638" t="s">
        <v>88</v>
      </c>
      <c r="Y638" t="s">
        <v>140</v>
      </c>
    </row>
    <row r="639" spans="23:25">
      <c r="W639">
        <v>11.6</v>
      </c>
      <c r="X639" t="s">
        <v>86</v>
      </c>
      <c r="Y639" t="s">
        <v>131</v>
      </c>
    </row>
    <row r="640" spans="23:25">
      <c r="W640">
        <v>11.6</v>
      </c>
      <c r="X640" t="s">
        <v>86</v>
      </c>
      <c r="Y640" t="s">
        <v>129</v>
      </c>
    </row>
    <row r="641" spans="23:25">
      <c r="W641">
        <v>11.6</v>
      </c>
      <c r="X641" t="s">
        <v>86</v>
      </c>
      <c r="Y641" t="s">
        <v>136</v>
      </c>
    </row>
    <row r="642" spans="23:25">
      <c r="W642">
        <v>11.6</v>
      </c>
      <c r="X642" t="s">
        <v>86</v>
      </c>
      <c r="Y642" t="s">
        <v>137</v>
      </c>
    </row>
    <row r="643" spans="23:25">
      <c r="W643">
        <v>11.6</v>
      </c>
      <c r="X643" t="s">
        <v>86</v>
      </c>
      <c r="Y643" t="s">
        <v>139</v>
      </c>
    </row>
    <row r="644" spans="23:25">
      <c r="W644">
        <v>11.6</v>
      </c>
      <c r="X644" t="s">
        <v>88</v>
      </c>
      <c r="Y644" t="s">
        <v>131</v>
      </c>
    </row>
    <row r="645" spans="23:25">
      <c r="W645">
        <v>11.6</v>
      </c>
      <c r="X645" t="s">
        <v>88</v>
      </c>
      <c r="Y645" t="s">
        <v>137</v>
      </c>
    </row>
    <row r="646" spans="23:25">
      <c r="W646">
        <v>11.6</v>
      </c>
      <c r="X646" t="s">
        <v>88</v>
      </c>
      <c r="Y646" t="s">
        <v>139</v>
      </c>
    </row>
    <row r="647" spans="23:25">
      <c r="W647">
        <v>11.7</v>
      </c>
      <c r="X647" t="s">
        <v>86</v>
      </c>
      <c r="Y647" t="s">
        <v>128</v>
      </c>
    </row>
    <row r="648" spans="23:25">
      <c r="W648">
        <v>11.7</v>
      </c>
      <c r="X648" t="s">
        <v>86</v>
      </c>
      <c r="Y648" t="s">
        <v>129</v>
      </c>
    </row>
    <row r="649" spans="23:25">
      <c r="W649">
        <v>11.7</v>
      </c>
      <c r="X649" t="s">
        <v>86</v>
      </c>
      <c r="Y649" t="s">
        <v>131</v>
      </c>
    </row>
    <row r="650" spans="23:25">
      <c r="W650">
        <v>11.7</v>
      </c>
      <c r="X650" t="s">
        <v>86</v>
      </c>
      <c r="Y650" t="s">
        <v>137</v>
      </c>
    </row>
    <row r="651" spans="23:25">
      <c r="W651">
        <v>11.7</v>
      </c>
      <c r="X651" t="s">
        <v>86</v>
      </c>
      <c r="Y651" t="s">
        <v>139</v>
      </c>
    </row>
    <row r="652" spans="23:25">
      <c r="W652">
        <v>11.7</v>
      </c>
      <c r="X652" t="s">
        <v>88</v>
      </c>
      <c r="Y652" t="s">
        <v>129</v>
      </c>
    </row>
    <row r="653" spans="23:25">
      <c r="W653">
        <v>11.7</v>
      </c>
      <c r="X653" t="s">
        <v>88</v>
      </c>
      <c r="Y653" t="s">
        <v>131</v>
      </c>
    </row>
    <row r="654" spans="23:25">
      <c r="W654">
        <v>11.7</v>
      </c>
      <c r="X654" t="s">
        <v>88</v>
      </c>
      <c r="Y654" t="s">
        <v>137</v>
      </c>
    </row>
    <row r="655" spans="23:25">
      <c r="W655">
        <v>11.7</v>
      </c>
      <c r="X655" t="s">
        <v>88</v>
      </c>
      <c r="Y655" t="s">
        <v>139</v>
      </c>
    </row>
    <row r="656" spans="23:25">
      <c r="W656">
        <v>12.1</v>
      </c>
      <c r="X656" t="s">
        <v>84</v>
      </c>
      <c r="Y656" t="s">
        <v>138</v>
      </c>
    </row>
    <row r="657" spans="23:25">
      <c r="W657">
        <v>12.1</v>
      </c>
      <c r="X657" t="s">
        <v>88</v>
      </c>
      <c r="Y657" t="s">
        <v>132</v>
      </c>
    </row>
    <row r="658" spans="23:25">
      <c r="W658">
        <v>12.1</v>
      </c>
      <c r="X658" t="s">
        <v>88</v>
      </c>
      <c r="Y658" t="s">
        <v>136</v>
      </c>
    </row>
    <row r="659" spans="23:25">
      <c r="W659">
        <v>12.1</v>
      </c>
      <c r="X659" t="s">
        <v>88</v>
      </c>
      <c r="Y659" t="s">
        <v>144</v>
      </c>
    </row>
    <row r="660" spans="23:25">
      <c r="W660">
        <v>12.1</v>
      </c>
      <c r="X660" t="s">
        <v>88</v>
      </c>
      <c r="Y660" t="s">
        <v>135</v>
      </c>
    </row>
    <row r="661" spans="23:25">
      <c r="W661">
        <v>12.1</v>
      </c>
      <c r="X661" t="s">
        <v>88</v>
      </c>
      <c r="Y661" t="s">
        <v>155</v>
      </c>
    </row>
    <row r="662" spans="23:25">
      <c r="W662">
        <v>12.1</v>
      </c>
      <c r="X662" t="s">
        <v>88</v>
      </c>
      <c r="Y662" t="s">
        <v>137</v>
      </c>
    </row>
    <row r="663" spans="23:25">
      <c r="W663">
        <v>12.1</v>
      </c>
      <c r="X663" t="s">
        <v>88</v>
      </c>
      <c r="Y663" t="s">
        <v>140</v>
      </c>
    </row>
    <row r="664" spans="23:25">
      <c r="W664">
        <v>12.1</v>
      </c>
      <c r="X664" t="s">
        <v>86</v>
      </c>
      <c r="Y664" t="s">
        <v>131</v>
      </c>
    </row>
    <row r="665" spans="23:25">
      <c r="W665">
        <v>12.1</v>
      </c>
      <c r="X665" t="s">
        <v>86</v>
      </c>
      <c r="Y665" t="s">
        <v>132</v>
      </c>
    </row>
    <row r="666" spans="23:25">
      <c r="W666">
        <v>12.1</v>
      </c>
      <c r="X666" t="s">
        <v>86</v>
      </c>
      <c r="Y666" t="s">
        <v>144</v>
      </c>
    </row>
    <row r="667" spans="23:25">
      <c r="W667">
        <v>12.1</v>
      </c>
      <c r="X667" t="s">
        <v>86</v>
      </c>
      <c r="Y667" t="s">
        <v>135</v>
      </c>
    </row>
    <row r="668" spans="23:25">
      <c r="W668">
        <v>12.1</v>
      </c>
      <c r="X668" t="s">
        <v>86</v>
      </c>
      <c r="Y668" t="s">
        <v>137</v>
      </c>
    </row>
    <row r="669" spans="23:25">
      <c r="W669">
        <v>12.1</v>
      </c>
      <c r="X669" t="s">
        <v>86</v>
      </c>
      <c r="Y669" t="s">
        <v>140</v>
      </c>
    </row>
    <row r="670" spans="23:25">
      <c r="W670">
        <v>12.2</v>
      </c>
      <c r="X670" t="s">
        <v>86</v>
      </c>
      <c r="Y670" t="s">
        <v>131</v>
      </c>
    </row>
    <row r="671" spans="23:25">
      <c r="W671">
        <v>12.2</v>
      </c>
      <c r="X671" t="s">
        <v>86</v>
      </c>
      <c r="Y671" t="s">
        <v>144</v>
      </c>
    </row>
    <row r="672" spans="23:25">
      <c r="W672">
        <v>12.2</v>
      </c>
      <c r="X672" t="s">
        <v>86</v>
      </c>
      <c r="Y672" t="s">
        <v>135</v>
      </c>
    </row>
    <row r="673" spans="23:25">
      <c r="W673">
        <v>12.2</v>
      </c>
      <c r="X673" t="s">
        <v>86</v>
      </c>
      <c r="Y673" t="s">
        <v>154</v>
      </c>
    </row>
    <row r="674" spans="23:25">
      <c r="W674">
        <v>12.2</v>
      </c>
      <c r="X674" t="s">
        <v>86</v>
      </c>
      <c r="Y674" t="s">
        <v>137</v>
      </c>
    </row>
    <row r="675" spans="23:25">
      <c r="W675">
        <v>12.2</v>
      </c>
      <c r="X675" t="s">
        <v>86</v>
      </c>
      <c r="Y675" t="s">
        <v>140</v>
      </c>
    </row>
    <row r="676" spans="23:25">
      <c r="W676">
        <v>12.2</v>
      </c>
      <c r="X676" t="s">
        <v>88</v>
      </c>
      <c r="Y676" t="s">
        <v>131</v>
      </c>
    </row>
    <row r="677" spans="23:25">
      <c r="W677">
        <v>12.2</v>
      </c>
      <c r="X677" t="s">
        <v>88</v>
      </c>
      <c r="Y677" t="s">
        <v>134</v>
      </c>
    </row>
    <row r="678" spans="23:25">
      <c r="W678">
        <v>12.2</v>
      </c>
      <c r="X678" t="s">
        <v>88</v>
      </c>
      <c r="Y678" t="s">
        <v>144</v>
      </c>
    </row>
    <row r="679" spans="23:25">
      <c r="W679">
        <v>12.2</v>
      </c>
      <c r="X679" t="s">
        <v>88</v>
      </c>
      <c r="Y679" t="s">
        <v>137</v>
      </c>
    </row>
    <row r="680" spans="23:25">
      <c r="W680">
        <v>12.2</v>
      </c>
      <c r="X680" t="s">
        <v>88</v>
      </c>
      <c r="Y680" t="s">
        <v>140</v>
      </c>
    </row>
    <row r="681" spans="23:25">
      <c r="W681">
        <v>12.3</v>
      </c>
      <c r="X681" t="s">
        <v>86</v>
      </c>
      <c r="Y681" t="s">
        <v>131</v>
      </c>
    </row>
    <row r="682" spans="23:25">
      <c r="W682">
        <v>12.3</v>
      </c>
      <c r="X682" t="s">
        <v>86</v>
      </c>
      <c r="Y682" t="s">
        <v>144</v>
      </c>
    </row>
    <row r="683" spans="23:25">
      <c r="W683">
        <v>12.3</v>
      </c>
      <c r="X683" t="s">
        <v>86</v>
      </c>
      <c r="Y683" t="s">
        <v>135</v>
      </c>
    </row>
    <row r="684" spans="23:25">
      <c r="W684">
        <v>12.3</v>
      </c>
      <c r="X684" t="s">
        <v>86</v>
      </c>
      <c r="Y684" t="s">
        <v>137</v>
      </c>
    </row>
    <row r="685" spans="23:25">
      <c r="W685">
        <v>12.3</v>
      </c>
      <c r="X685" t="s">
        <v>86</v>
      </c>
      <c r="Y685" t="s">
        <v>140</v>
      </c>
    </row>
    <row r="686" spans="23:25">
      <c r="W686">
        <v>12.3</v>
      </c>
      <c r="X686" t="s">
        <v>88</v>
      </c>
      <c r="Y686" t="s">
        <v>128</v>
      </c>
    </row>
    <row r="687" spans="23:25">
      <c r="W687">
        <v>12.3</v>
      </c>
      <c r="X687" t="s">
        <v>88</v>
      </c>
      <c r="Y687" t="s">
        <v>131</v>
      </c>
    </row>
    <row r="688" spans="23:25">
      <c r="W688">
        <v>12.3</v>
      </c>
      <c r="X688" t="s">
        <v>88</v>
      </c>
      <c r="Y688" t="s">
        <v>132</v>
      </c>
    </row>
    <row r="689" spans="23:25">
      <c r="W689">
        <v>12.3</v>
      </c>
      <c r="X689" t="s">
        <v>88</v>
      </c>
      <c r="Y689" t="s">
        <v>145</v>
      </c>
    </row>
    <row r="690" spans="23:25">
      <c r="W690">
        <v>12.3</v>
      </c>
      <c r="X690" t="s">
        <v>88</v>
      </c>
      <c r="Y690" t="s">
        <v>144</v>
      </c>
    </row>
    <row r="691" spans="23:25">
      <c r="W691">
        <v>12.3</v>
      </c>
      <c r="X691" t="s">
        <v>88</v>
      </c>
      <c r="Y691" t="s">
        <v>135</v>
      </c>
    </row>
    <row r="692" spans="23:25">
      <c r="W692">
        <v>12.3</v>
      </c>
      <c r="X692" t="s">
        <v>88</v>
      </c>
      <c r="Y692" t="s">
        <v>137</v>
      </c>
    </row>
    <row r="693" spans="23:25">
      <c r="W693">
        <v>12.3</v>
      </c>
      <c r="X693" t="s">
        <v>88</v>
      </c>
      <c r="Y693" t="s">
        <v>140</v>
      </c>
    </row>
    <row r="694" spans="23:25">
      <c r="W694">
        <v>13.1</v>
      </c>
      <c r="X694" t="s">
        <v>84</v>
      </c>
      <c r="Y694" t="s">
        <v>140</v>
      </c>
    </row>
    <row r="695" spans="23:25">
      <c r="W695">
        <v>13.1</v>
      </c>
      <c r="X695" t="s">
        <v>88</v>
      </c>
      <c r="Y695" t="s">
        <v>130</v>
      </c>
    </row>
    <row r="696" spans="23:25">
      <c r="W696">
        <v>13.1</v>
      </c>
      <c r="X696" t="s">
        <v>88</v>
      </c>
      <c r="Y696" t="s">
        <v>129</v>
      </c>
    </row>
    <row r="697" spans="23:25">
      <c r="W697">
        <v>13.1</v>
      </c>
      <c r="X697" t="s">
        <v>88</v>
      </c>
      <c r="Y697" t="s">
        <v>144</v>
      </c>
    </row>
    <row r="698" spans="23:25">
      <c r="W698">
        <v>13.1</v>
      </c>
      <c r="X698" t="s">
        <v>86</v>
      </c>
      <c r="Y698" t="s">
        <v>128</v>
      </c>
    </row>
    <row r="699" spans="23:25">
      <c r="W699">
        <v>13.1</v>
      </c>
      <c r="X699" t="s">
        <v>86</v>
      </c>
      <c r="Y699" t="s">
        <v>129</v>
      </c>
    </row>
    <row r="700" spans="23:25">
      <c r="W700">
        <v>13.1</v>
      </c>
      <c r="X700" t="s">
        <v>86</v>
      </c>
      <c r="Y700" t="s">
        <v>137</v>
      </c>
    </row>
    <row r="701" spans="23:25">
      <c r="W701">
        <v>13.2</v>
      </c>
      <c r="X701" t="s">
        <v>88</v>
      </c>
      <c r="Y701" t="s">
        <v>128</v>
      </c>
    </row>
    <row r="702" spans="23:25">
      <c r="W702">
        <v>13.2</v>
      </c>
      <c r="X702" t="s">
        <v>88</v>
      </c>
      <c r="Y702" t="s">
        <v>130</v>
      </c>
    </row>
    <row r="703" spans="23:25">
      <c r="W703">
        <v>13.2</v>
      </c>
      <c r="X703" t="s">
        <v>88</v>
      </c>
      <c r="Y703" t="s">
        <v>129</v>
      </c>
    </row>
    <row r="704" spans="23:25">
      <c r="W704">
        <v>13.2</v>
      </c>
      <c r="X704" t="s">
        <v>88</v>
      </c>
      <c r="Y704" t="s">
        <v>134</v>
      </c>
    </row>
    <row r="705" spans="23:25">
      <c r="W705">
        <v>13.2</v>
      </c>
      <c r="X705" t="s">
        <v>88</v>
      </c>
      <c r="Y705" t="s">
        <v>137</v>
      </c>
    </row>
    <row r="706" spans="23:25">
      <c r="W706">
        <v>13.2</v>
      </c>
      <c r="X706" t="s">
        <v>88</v>
      </c>
      <c r="Y706" t="s">
        <v>140</v>
      </c>
    </row>
    <row r="707" spans="23:25">
      <c r="W707">
        <v>13.3</v>
      </c>
      <c r="X707" t="s">
        <v>86</v>
      </c>
      <c r="Y707" t="s">
        <v>130</v>
      </c>
    </row>
    <row r="708" spans="23:25">
      <c r="W708">
        <v>13.3</v>
      </c>
      <c r="X708" t="s">
        <v>86</v>
      </c>
      <c r="Y708" t="s">
        <v>129</v>
      </c>
    </row>
    <row r="709" spans="23:25">
      <c r="W709">
        <v>13.3</v>
      </c>
      <c r="X709" t="s">
        <v>86</v>
      </c>
      <c r="Y709" t="s">
        <v>131</v>
      </c>
    </row>
    <row r="710" spans="23:25">
      <c r="W710">
        <v>13.3</v>
      </c>
      <c r="X710" t="s">
        <v>86</v>
      </c>
      <c r="Y710" t="s">
        <v>140</v>
      </c>
    </row>
    <row r="711" spans="23:25">
      <c r="W711">
        <v>13.3</v>
      </c>
      <c r="X711" t="s">
        <v>88</v>
      </c>
      <c r="Y711" t="s">
        <v>130</v>
      </c>
    </row>
    <row r="712" spans="23:25">
      <c r="W712">
        <v>13.3</v>
      </c>
      <c r="X712" t="s">
        <v>88</v>
      </c>
      <c r="Y712" t="s">
        <v>129</v>
      </c>
    </row>
    <row r="713" spans="23:25">
      <c r="W713">
        <v>13.3</v>
      </c>
      <c r="X713" t="s">
        <v>88</v>
      </c>
      <c r="Y713" t="s">
        <v>131</v>
      </c>
    </row>
    <row r="714" spans="23:25">
      <c r="W714">
        <v>13.3</v>
      </c>
      <c r="X714" t="s">
        <v>88</v>
      </c>
      <c r="Y714" t="s">
        <v>140</v>
      </c>
    </row>
    <row r="715" spans="23:25">
      <c r="W715">
        <v>13.4</v>
      </c>
      <c r="X715" t="s">
        <v>86</v>
      </c>
      <c r="Y715" t="s">
        <v>129</v>
      </c>
    </row>
    <row r="716" spans="23:25">
      <c r="W716">
        <v>13.4</v>
      </c>
      <c r="X716" t="s">
        <v>86</v>
      </c>
      <c r="Y716" t="s">
        <v>131</v>
      </c>
    </row>
    <row r="717" spans="23:25">
      <c r="W717">
        <v>13.4</v>
      </c>
      <c r="X717" t="s">
        <v>86</v>
      </c>
      <c r="Y717" t="s">
        <v>137</v>
      </c>
    </row>
    <row r="718" spans="23:25">
      <c r="W718">
        <v>13.4</v>
      </c>
      <c r="X718" t="s">
        <v>86</v>
      </c>
      <c r="Y718" t="s">
        <v>140</v>
      </c>
    </row>
    <row r="719" spans="23:25">
      <c r="W719">
        <v>13.4</v>
      </c>
      <c r="X719" t="s">
        <v>88</v>
      </c>
      <c r="Y719" t="s">
        <v>129</v>
      </c>
    </row>
    <row r="720" spans="23:25">
      <c r="W720">
        <v>13.4</v>
      </c>
      <c r="X720" t="s">
        <v>88</v>
      </c>
      <c r="Y720" t="s">
        <v>133</v>
      </c>
    </row>
    <row r="721" spans="23:25">
      <c r="W721">
        <v>13.4</v>
      </c>
      <c r="X721" t="s">
        <v>88</v>
      </c>
      <c r="Y721" t="s">
        <v>137</v>
      </c>
    </row>
    <row r="722" spans="23:25">
      <c r="W722">
        <v>13.4</v>
      </c>
      <c r="X722" t="s">
        <v>88</v>
      </c>
      <c r="Y722" t="s">
        <v>140</v>
      </c>
    </row>
  </sheetData>
  <pageMargins left="0.75" right="0.75" top="1" bottom="1" header="0.511805555555556" footer="0.511805555555556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B219"/>
  <sheetViews>
    <sheetView topLeftCell="L161" workbookViewId="0">
      <selection activeCell="AA161" sqref="AA161"/>
    </sheetView>
  </sheetViews>
  <sheetFormatPr defaultColWidth="9.14285714285714" defaultRowHeight="17.6"/>
  <cols>
    <col min="8" max="8" width="10.5714285714286"/>
    <col min="16" max="16" width="16.0714285714286" customWidth="1"/>
  </cols>
  <sheetData>
    <row r="1" spans="1:28">
      <c r="A1" t="s">
        <v>100</v>
      </c>
      <c r="O1" t="s">
        <v>24</v>
      </c>
      <c r="P1" t="s">
        <v>100</v>
      </c>
      <c r="Q1" t="s">
        <v>24</v>
      </c>
      <c r="R1" s="3" t="s">
        <v>165</v>
      </c>
      <c r="S1" t="s">
        <v>24</v>
      </c>
      <c r="T1" t="s">
        <v>26</v>
      </c>
      <c r="U1" t="s">
        <v>24</v>
      </c>
      <c r="V1" t="s">
        <v>24</v>
      </c>
      <c r="W1" t="s">
        <v>26</v>
      </c>
      <c r="X1" t="s">
        <v>24</v>
      </c>
      <c r="Y1" s="3" t="s">
        <v>165</v>
      </c>
      <c r="Z1" t="s">
        <v>24</v>
      </c>
      <c r="AA1" t="s">
        <v>100</v>
      </c>
      <c r="AB1" t="s">
        <v>24</v>
      </c>
    </row>
    <row r="2" spans="2:28">
      <c r="B2" t="s">
        <v>106</v>
      </c>
      <c r="C2" t="s">
        <v>107</v>
      </c>
      <c r="D2" t="s">
        <v>108</v>
      </c>
      <c r="M2" t="str">
        <f>REPT("0",2-LEN(K2))&amp;K2&amp;L2</f>
        <v>00</v>
      </c>
      <c r="O2" t="s">
        <v>24</v>
      </c>
      <c r="P2" s="14" t="s">
        <v>82</v>
      </c>
      <c r="Q2" t="s">
        <v>24</v>
      </c>
      <c r="R2" s="14" t="s">
        <v>82</v>
      </c>
      <c r="S2" t="s">
        <v>24</v>
      </c>
      <c r="T2" s="14" t="s">
        <v>82</v>
      </c>
      <c r="U2" t="s">
        <v>24</v>
      </c>
      <c r="V2" t="s">
        <v>24</v>
      </c>
      <c r="W2" s="14" t="s">
        <v>82</v>
      </c>
      <c r="X2" t="s">
        <v>24</v>
      </c>
      <c r="Y2" s="14" t="s">
        <v>82</v>
      </c>
      <c r="Z2" t="s">
        <v>24</v>
      </c>
      <c r="AA2" s="14" t="s">
        <v>82</v>
      </c>
      <c r="AB2" t="s">
        <v>24</v>
      </c>
    </row>
    <row r="3" spans="2:28">
      <c r="B3">
        <v>4.2</v>
      </c>
      <c r="C3" t="s">
        <v>84</v>
      </c>
      <c r="D3" t="s">
        <v>100</v>
      </c>
      <c r="G3" t="str">
        <f t="shared" ref="G3:G66" si="0">C3&amp;D3</f>
        <v>输出项目管理计划</v>
      </c>
      <c r="H3" t="str">
        <f>VLOOKUP(B3,'表-章节'!A:C,2,FALSE)</f>
        <v>04.2</v>
      </c>
      <c r="I3" t="str">
        <f>VLOOKUP(B3,'表-章节'!A:C,3,FALSE)</f>
        <v>4.2 制定项目管理计划</v>
      </c>
      <c r="J3">
        <f>IF(AND(C3="输出",ISNA(VLOOKUP("输出"&amp;D3,D$1:D2,1,FALSE))),J2+1,J2)</f>
        <v>1</v>
      </c>
      <c r="K3">
        <f>VLOOKUP("输出"&amp;D3,G:J,4,FALSE)</f>
        <v>1</v>
      </c>
      <c r="L3">
        <f t="shared" ref="L3:L66" si="1">IF(C3="输出",1,IF(C3="更新",2,3))</f>
        <v>1</v>
      </c>
      <c r="M3" t="s">
        <v>166</v>
      </c>
      <c r="O3" t="s">
        <v>24</v>
      </c>
      <c r="P3" t="str">
        <f t="shared" ref="P3:P66" si="2">IF(D3&lt;&gt;D2,"["&amp;D3&amp;"](项目管理计划-"&amp;D3&amp;")","")</f>
        <v>[项目管理计划](项目管理计划-项目管理计划)</v>
      </c>
      <c r="Q3" t="s">
        <v>24</v>
      </c>
      <c r="R3" t="str">
        <f t="shared" ref="R3:R66" si="3">C3</f>
        <v>输出</v>
      </c>
      <c r="S3" t="s">
        <v>24</v>
      </c>
      <c r="T3" t="str">
        <f t="shared" ref="T3:T66" si="4">I3</f>
        <v>4.2 制定项目管理计划</v>
      </c>
      <c r="U3" t="s">
        <v>24</v>
      </c>
      <c r="V3" t="s">
        <v>24</v>
      </c>
      <c r="W3" t="str">
        <f t="shared" ref="W3:W66" si="5">IF(I3&lt;&gt;I2,I3,"")</f>
        <v>4.2 制定项目管理计划</v>
      </c>
      <c r="X3" t="s">
        <v>24</v>
      </c>
      <c r="Y3" t="str">
        <f t="shared" ref="Y3:Y66" si="6">C3</f>
        <v>输出</v>
      </c>
      <c r="Z3" t="s">
        <v>24</v>
      </c>
      <c r="AA3" t="str">
        <f t="shared" ref="AA3:AA66" si="7">"["&amp;D3&amp;"](项目管理计划-"&amp;D3&amp;")"</f>
        <v>[项目管理计划](项目管理计划-项目管理计划)</v>
      </c>
      <c r="AB3" t="s">
        <v>24</v>
      </c>
    </row>
    <row r="4" spans="2:28">
      <c r="B4">
        <v>4.2</v>
      </c>
      <c r="C4" t="s">
        <v>84</v>
      </c>
      <c r="D4" t="s">
        <v>102</v>
      </c>
      <c r="G4" t="str">
        <f t="shared" si="0"/>
        <v>输出变更管理计划</v>
      </c>
      <c r="H4" t="str">
        <f>VLOOKUP(B4,'表-章节'!A:C,2,FALSE)</f>
        <v>04.2</v>
      </c>
      <c r="I4" t="str">
        <f>VLOOKUP(B4,'表-章节'!A:C,3,FALSE)</f>
        <v>4.2 制定项目管理计划</v>
      </c>
      <c r="J4">
        <f>IF(AND(C4="输出",ISNA(VLOOKUP("输出"&amp;D4,D$1:D3,1,FALSE))),J3+1,J3)</f>
        <v>2</v>
      </c>
      <c r="K4">
        <f>VLOOKUP("输出"&amp;D4,G:J,4,FALSE)</f>
        <v>2</v>
      </c>
      <c r="L4">
        <f t="shared" si="1"/>
        <v>1</v>
      </c>
      <c r="M4" t="s">
        <v>167</v>
      </c>
      <c r="O4" t="s">
        <v>24</v>
      </c>
      <c r="P4" t="str">
        <f t="shared" si="2"/>
        <v>[变更管理计划](项目管理计划-变更管理计划)</v>
      </c>
      <c r="Q4" t="s">
        <v>24</v>
      </c>
      <c r="R4" t="str">
        <f t="shared" si="3"/>
        <v>输出</v>
      </c>
      <c r="S4" t="s">
        <v>24</v>
      </c>
      <c r="T4" t="str">
        <f t="shared" si="4"/>
        <v>4.2 制定项目管理计划</v>
      </c>
      <c r="U4" t="s">
        <v>24</v>
      </c>
      <c r="V4" t="s">
        <v>24</v>
      </c>
      <c r="W4" t="str">
        <f t="shared" si="5"/>
        <v/>
      </c>
      <c r="X4" t="s">
        <v>24</v>
      </c>
      <c r="Y4" t="str">
        <f t="shared" si="6"/>
        <v>输出</v>
      </c>
      <c r="Z4" t="s">
        <v>24</v>
      </c>
      <c r="AA4" t="str">
        <f t="shared" si="7"/>
        <v>[变更管理计划](项目管理计划-变更管理计划)</v>
      </c>
      <c r="AB4" t="s">
        <v>24</v>
      </c>
    </row>
    <row r="5" spans="2:28">
      <c r="B5">
        <v>4.2</v>
      </c>
      <c r="C5" t="s">
        <v>84</v>
      </c>
      <c r="D5" t="s">
        <v>103</v>
      </c>
      <c r="G5" t="str">
        <f t="shared" si="0"/>
        <v>输出配置管理计划</v>
      </c>
      <c r="H5" t="str">
        <f>VLOOKUP(B5,'表-章节'!A:C,2,FALSE)</f>
        <v>04.2</v>
      </c>
      <c r="I5" t="str">
        <f>VLOOKUP(B5,'表-章节'!A:C,3,FALSE)</f>
        <v>4.2 制定项目管理计划</v>
      </c>
      <c r="J5">
        <f>IF(AND(C5="输出",ISNA(VLOOKUP("输出"&amp;D5,D$1:D4,1,FALSE))),J4+1,J4)</f>
        <v>3</v>
      </c>
      <c r="K5">
        <f>VLOOKUP("输出"&amp;D5,G:J,4,FALSE)</f>
        <v>3</v>
      </c>
      <c r="L5">
        <f t="shared" si="1"/>
        <v>1</v>
      </c>
      <c r="M5" t="s">
        <v>168</v>
      </c>
      <c r="O5" t="s">
        <v>24</v>
      </c>
      <c r="P5" t="str">
        <f t="shared" si="2"/>
        <v>[配置管理计划](项目管理计划-配置管理计划)</v>
      </c>
      <c r="Q5" t="s">
        <v>24</v>
      </c>
      <c r="R5" t="str">
        <f t="shared" si="3"/>
        <v>输出</v>
      </c>
      <c r="S5" t="s">
        <v>24</v>
      </c>
      <c r="T5" t="str">
        <f t="shared" si="4"/>
        <v>4.2 制定项目管理计划</v>
      </c>
      <c r="U5" t="s">
        <v>24</v>
      </c>
      <c r="V5" t="s">
        <v>24</v>
      </c>
      <c r="W5" t="str">
        <f t="shared" si="5"/>
        <v/>
      </c>
      <c r="X5" t="s">
        <v>24</v>
      </c>
      <c r="Y5" t="str">
        <f t="shared" si="6"/>
        <v>输出</v>
      </c>
      <c r="Z5" t="s">
        <v>24</v>
      </c>
      <c r="AA5" t="str">
        <f t="shared" si="7"/>
        <v>[配置管理计划](项目管理计划-配置管理计划)</v>
      </c>
      <c r="AB5" t="s">
        <v>24</v>
      </c>
    </row>
    <row r="6" spans="2:28">
      <c r="B6">
        <v>4.2</v>
      </c>
      <c r="C6" t="s">
        <v>84</v>
      </c>
      <c r="D6" t="s">
        <v>104</v>
      </c>
      <c r="G6" t="str">
        <f t="shared" si="0"/>
        <v>输出绩效测量基准</v>
      </c>
      <c r="H6" t="str">
        <f>VLOOKUP(B6,'表-章节'!A:C,2,FALSE)</f>
        <v>04.2</v>
      </c>
      <c r="I6" t="str">
        <f>VLOOKUP(B6,'表-章节'!A:C,3,FALSE)</f>
        <v>4.2 制定项目管理计划</v>
      </c>
      <c r="J6">
        <f>IF(AND(C6="输出",ISNA(VLOOKUP("输出"&amp;D6,D$1:D5,1,FALSE))),J5+1,J5)</f>
        <v>4</v>
      </c>
      <c r="K6">
        <f>VLOOKUP("输出"&amp;D6,G:J,4,FALSE)</f>
        <v>4</v>
      </c>
      <c r="L6">
        <f t="shared" si="1"/>
        <v>1</v>
      </c>
      <c r="M6" t="s">
        <v>169</v>
      </c>
      <c r="O6" t="s">
        <v>24</v>
      </c>
      <c r="P6" t="str">
        <f t="shared" si="2"/>
        <v>[绩效测量基准](项目管理计划-绩效测量基准)</v>
      </c>
      <c r="Q6" t="s">
        <v>24</v>
      </c>
      <c r="R6" t="str">
        <f t="shared" si="3"/>
        <v>输出</v>
      </c>
      <c r="S6" t="s">
        <v>24</v>
      </c>
      <c r="T6" t="str">
        <f t="shared" si="4"/>
        <v>4.2 制定项目管理计划</v>
      </c>
      <c r="U6" t="s">
        <v>24</v>
      </c>
      <c r="V6" t="s">
        <v>24</v>
      </c>
      <c r="W6" t="str">
        <f t="shared" si="5"/>
        <v/>
      </c>
      <c r="X6" t="s">
        <v>24</v>
      </c>
      <c r="Y6" t="str">
        <f t="shared" si="6"/>
        <v>输出</v>
      </c>
      <c r="Z6" t="s">
        <v>24</v>
      </c>
      <c r="AA6" t="str">
        <f t="shared" si="7"/>
        <v>[绩效测量基准](项目管理计划-绩效测量基准)</v>
      </c>
      <c r="AB6" t="s">
        <v>24</v>
      </c>
    </row>
    <row r="7" spans="2:28">
      <c r="B7">
        <v>4.2</v>
      </c>
      <c r="C7" t="s">
        <v>84</v>
      </c>
      <c r="D7" t="s">
        <v>105</v>
      </c>
      <c r="G7" t="str">
        <f t="shared" si="0"/>
        <v>输出项目生命周期描述</v>
      </c>
      <c r="H7" t="str">
        <f>VLOOKUP(B7,'表-章节'!A:C,2,FALSE)</f>
        <v>04.2</v>
      </c>
      <c r="I7" t="str">
        <f>VLOOKUP(B7,'表-章节'!A:C,3,FALSE)</f>
        <v>4.2 制定项目管理计划</v>
      </c>
      <c r="J7">
        <f>IF(AND(C7="输出",ISNA(VLOOKUP("输出"&amp;D7,D$1:D6,1,FALSE))),J6+1,J6)</f>
        <v>5</v>
      </c>
      <c r="K7">
        <f>VLOOKUP("输出"&amp;D7,G:J,4,FALSE)</f>
        <v>5</v>
      </c>
      <c r="L7">
        <f t="shared" si="1"/>
        <v>1</v>
      </c>
      <c r="M7" t="s">
        <v>170</v>
      </c>
      <c r="O7" t="s">
        <v>24</v>
      </c>
      <c r="P7" t="str">
        <f t="shared" si="2"/>
        <v>[项目生命周期描述](项目管理计划-项目生命周期描述)</v>
      </c>
      <c r="Q7" t="s">
        <v>24</v>
      </c>
      <c r="R7" t="str">
        <f t="shared" si="3"/>
        <v>输出</v>
      </c>
      <c r="S7" t="s">
        <v>24</v>
      </c>
      <c r="T7" t="str">
        <f t="shared" si="4"/>
        <v>4.2 制定项目管理计划</v>
      </c>
      <c r="U7" t="s">
        <v>24</v>
      </c>
      <c r="V7" t="s">
        <v>24</v>
      </c>
      <c r="W7" t="str">
        <f t="shared" si="5"/>
        <v/>
      </c>
      <c r="X7" t="s">
        <v>24</v>
      </c>
      <c r="Y7" t="str">
        <f t="shared" si="6"/>
        <v>输出</v>
      </c>
      <c r="Z7" t="s">
        <v>24</v>
      </c>
      <c r="AA7" t="str">
        <f t="shared" si="7"/>
        <v>[项目生命周期描述](项目管理计划-项目生命周期描述)</v>
      </c>
      <c r="AB7" t="s">
        <v>24</v>
      </c>
    </row>
    <row r="8" spans="2:28">
      <c r="B8">
        <v>4.2</v>
      </c>
      <c r="C8" t="s">
        <v>84</v>
      </c>
      <c r="D8" t="s">
        <v>109</v>
      </c>
      <c r="G8" t="str">
        <f t="shared" si="0"/>
        <v>输出开发方法</v>
      </c>
      <c r="H8" t="str">
        <f>VLOOKUP(B8,'表-章节'!A:C,2,FALSE)</f>
        <v>04.2</v>
      </c>
      <c r="I8" t="str">
        <f>VLOOKUP(B8,'表-章节'!A:C,3,FALSE)</f>
        <v>4.2 制定项目管理计划</v>
      </c>
      <c r="J8">
        <f>IF(AND(C8="输出",ISNA(VLOOKUP("输出"&amp;D8,D$1:D7,1,FALSE))),J7+1,J7)</f>
        <v>6</v>
      </c>
      <c r="K8">
        <f>VLOOKUP("输出"&amp;D8,G:J,4,FALSE)</f>
        <v>6</v>
      </c>
      <c r="L8">
        <f t="shared" si="1"/>
        <v>1</v>
      </c>
      <c r="M8" t="s">
        <v>171</v>
      </c>
      <c r="O8" t="s">
        <v>24</v>
      </c>
      <c r="P8" t="str">
        <f t="shared" si="2"/>
        <v>[开发方法](项目管理计划-开发方法)</v>
      </c>
      <c r="Q8" t="s">
        <v>24</v>
      </c>
      <c r="R8" t="str">
        <f t="shared" si="3"/>
        <v>输出</v>
      </c>
      <c r="S8" t="s">
        <v>24</v>
      </c>
      <c r="T8" t="str">
        <f t="shared" si="4"/>
        <v>4.2 制定项目管理计划</v>
      </c>
      <c r="U8" t="s">
        <v>24</v>
      </c>
      <c r="V8" t="s">
        <v>24</v>
      </c>
      <c r="W8" t="str">
        <f t="shared" si="5"/>
        <v/>
      </c>
      <c r="X8" t="s">
        <v>24</v>
      </c>
      <c r="Y8" t="str">
        <f t="shared" si="6"/>
        <v>输出</v>
      </c>
      <c r="Z8" t="s">
        <v>24</v>
      </c>
      <c r="AA8" t="str">
        <f t="shared" si="7"/>
        <v>[开发方法](项目管理计划-开发方法)</v>
      </c>
      <c r="AB8" t="s">
        <v>24</v>
      </c>
    </row>
    <row r="9" spans="2:28">
      <c r="B9">
        <v>4.3</v>
      </c>
      <c r="C9" t="s">
        <v>86</v>
      </c>
      <c r="D9" t="s">
        <v>113</v>
      </c>
      <c r="G9" t="str">
        <f t="shared" si="0"/>
        <v>更新任何组件</v>
      </c>
      <c r="H9" t="str">
        <f>VLOOKUP(B9,'表-章节'!A:C,2,FALSE)</f>
        <v>04.3</v>
      </c>
      <c r="I9" t="str">
        <f>VLOOKUP(B9,'表-章节'!A:C,3,FALSE)</f>
        <v>4.3 指导与管理项目工作</v>
      </c>
      <c r="J9">
        <f>IF(AND(C9="输出",ISNA(VLOOKUP("输出"&amp;D9,D$1:D8,1,FALSE))),J8+1,J8)</f>
        <v>6</v>
      </c>
      <c r="K9">
        <f>VLOOKUP("输出"&amp;D9,G:J,4,FALSE)</f>
        <v>21</v>
      </c>
      <c r="L9">
        <f t="shared" si="1"/>
        <v>2</v>
      </c>
      <c r="M9" t="s">
        <v>172</v>
      </c>
      <c r="O9" t="s">
        <v>24</v>
      </c>
      <c r="P9" t="str">
        <f t="shared" si="2"/>
        <v>[任何组件](项目管理计划-任何组件)</v>
      </c>
      <c r="Q9" t="s">
        <v>24</v>
      </c>
      <c r="R9" t="str">
        <f t="shared" si="3"/>
        <v>更新</v>
      </c>
      <c r="S9" t="s">
        <v>24</v>
      </c>
      <c r="T9" t="str">
        <f t="shared" si="4"/>
        <v>4.3 指导与管理项目工作</v>
      </c>
      <c r="U9" t="s">
        <v>24</v>
      </c>
      <c r="V9" t="s">
        <v>24</v>
      </c>
      <c r="W9" t="str">
        <f t="shared" si="5"/>
        <v>4.3 指导与管理项目工作</v>
      </c>
      <c r="X9" t="s">
        <v>24</v>
      </c>
      <c r="Y9" t="str">
        <f t="shared" si="6"/>
        <v>更新</v>
      </c>
      <c r="Z9" t="s">
        <v>24</v>
      </c>
      <c r="AA9" t="str">
        <f t="shared" si="7"/>
        <v>[任何组件](项目管理计划-任何组件)</v>
      </c>
      <c r="AB9" t="s">
        <v>24</v>
      </c>
    </row>
    <row r="10" spans="2:28">
      <c r="B10">
        <v>4.4</v>
      </c>
      <c r="C10" t="s">
        <v>86</v>
      </c>
      <c r="D10" t="s">
        <v>113</v>
      </c>
      <c r="G10" t="str">
        <f t="shared" si="0"/>
        <v>更新任何组件</v>
      </c>
      <c r="H10" t="str">
        <f>VLOOKUP(B10,'表-章节'!A:C,2,FALSE)</f>
        <v>04.4</v>
      </c>
      <c r="I10" t="str">
        <f>VLOOKUP(B10,'表-章节'!A:C,3,FALSE)</f>
        <v>4.4 管理项目知识</v>
      </c>
      <c r="J10">
        <f>IF(AND(C10="输出",ISNA(VLOOKUP("输出"&amp;D10,D$1:D9,1,FALSE))),J9+1,J9)</f>
        <v>6</v>
      </c>
      <c r="K10">
        <f>VLOOKUP("输出"&amp;D10,G:J,4,FALSE)</f>
        <v>21</v>
      </c>
      <c r="L10">
        <f t="shared" si="1"/>
        <v>2</v>
      </c>
      <c r="M10" t="s">
        <v>172</v>
      </c>
      <c r="O10" t="s">
        <v>24</v>
      </c>
      <c r="P10" t="str">
        <f t="shared" si="2"/>
        <v/>
      </c>
      <c r="Q10" t="s">
        <v>24</v>
      </c>
      <c r="R10" t="str">
        <f t="shared" si="3"/>
        <v>更新</v>
      </c>
      <c r="S10" t="s">
        <v>24</v>
      </c>
      <c r="T10" t="str">
        <f t="shared" si="4"/>
        <v>4.4 管理项目知识</v>
      </c>
      <c r="U10" t="s">
        <v>24</v>
      </c>
      <c r="V10" t="s">
        <v>24</v>
      </c>
      <c r="W10" t="str">
        <f t="shared" si="5"/>
        <v>4.4 管理项目知识</v>
      </c>
      <c r="X10" t="s">
        <v>24</v>
      </c>
      <c r="Y10" t="str">
        <f t="shared" si="6"/>
        <v>更新</v>
      </c>
      <c r="Z10" t="s">
        <v>24</v>
      </c>
      <c r="AA10" t="str">
        <f t="shared" si="7"/>
        <v>[任何组件](项目管理计划-任何组件)</v>
      </c>
      <c r="AB10" t="s">
        <v>24</v>
      </c>
    </row>
    <row r="11" spans="2:28">
      <c r="B11">
        <v>4.4</v>
      </c>
      <c r="C11" t="s">
        <v>88</v>
      </c>
      <c r="D11" t="s">
        <v>112</v>
      </c>
      <c r="G11" t="str">
        <f t="shared" si="0"/>
        <v>输入所有组件</v>
      </c>
      <c r="H11" t="str">
        <f>VLOOKUP(B11,'表-章节'!A:C,2,FALSE)</f>
        <v>04.4</v>
      </c>
      <c r="I11" t="str">
        <f>VLOOKUP(B11,'表-章节'!A:C,3,FALSE)</f>
        <v>4.4 管理项目知识</v>
      </c>
      <c r="J11">
        <f>IF(AND(C11="输出",ISNA(VLOOKUP("输出"&amp;D11,D$1:D10,1,FALSE))),J10+1,J10)</f>
        <v>6</v>
      </c>
      <c r="K11">
        <f>VLOOKUP("输出"&amp;D11,G:J,4,FALSE)</f>
        <v>20</v>
      </c>
      <c r="L11">
        <f t="shared" si="1"/>
        <v>3</v>
      </c>
      <c r="M11" t="s">
        <v>173</v>
      </c>
      <c r="O11" t="s">
        <v>24</v>
      </c>
      <c r="P11" t="str">
        <f t="shared" si="2"/>
        <v>[所有组件](项目管理计划-所有组件)</v>
      </c>
      <c r="Q11" t="s">
        <v>24</v>
      </c>
      <c r="R11" t="str">
        <f t="shared" si="3"/>
        <v>输入</v>
      </c>
      <c r="S11" t="s">
        <v>24</v>
      </c>
      <c r="T11" t="str">
        <f t="shared" si="4"/>
        <v>4.4 管理项目知识</v>
      </c>
      <c r="U11" t="s">
        <v>24</v>
      </c>
      <c r="V11" t="s">
        <v>24</v>
      </c>
      <c r="W11" t="str">
        <f t="shared" si="5"/>
        <v/>
      </c>
      <c r="X11" t="s">
        <v>24</v>
      </c>
      <c r="Y11" t="str">
        <f t="shared" si="6"/>
        <v>输入</v>
      </c>
      <c r="Z11" t="s">
        <v>24</v>
      </c>
      <c r="AA11" t="str">
        <f t="shared" si="7"/>
        <v>[所有组件](项目管理计划-所有组件)</v>
      </c>
      <c r="AB11" t="s">
        <v>24</v>
      </c>
    </row>
    <row r="12" spans="2:28">
      <c r="B12">
        <v>4.5</v>
      </c>
      <c r="C12" t="s">
        <v>86</v>
      </c>
      <c r="D12" t="s">
        <v>113</v>
      </c>
      <c r="G12" t="str">
        <f t="shared" si="0"/>
        <v>更新任何组件</v>
      </c>
      <c r="H12" t="str">
        <f>VLOOKUP(B12,'表-章节'!A:C,2,FALSE)</f>
        <v>04.5</v>
      </c>
      <c r="I12" t="str">
        <f>VLOOKUP(B12,'表-章节'!A:C,3,FALSE)</f>
        <v>4.5 监控项目工作</v>
      </c>
      <c r="J12">
        <f>IF(AND(C12="输出",ISNA(VLOOKUP("输出"&amp;D12,D$1:D11,1,FALSE))),J11+1,J11)</f>
        <v>6</v>
      </c>
      <c r="K12">
        <f>VLOOKUP("输出"&amp;D12,G:J,4,FALSE)</f>
        <v>21</v>
      </c>
      <c r="L12">
        <f t="shared" si="1"/>
        <v>2</v>
      </c>
      <c r="M12" t="s">
        <v>172</v>
      </c>
      <c r="O12" t="s">
        <v>24</v>
      </c>
      <c r="P12" t="str">
        <f t="shared" si="2"/>
        <v>[任何组件](项目管理计划-任何组件)</v>
      </c>
      <c r="Q12" t="s">
        <v>24</v>
      </c>
      <c r="R12" t="str">
        <f t="shared" si="3"/>
        <v>更新</v>
      </c>
      <c r="S12" t="s">
        <v>24</v>
      </c>
      <c r="T12" t="str">
        <f t="shared" si="4"/>
        <v>4.5 监控项目工作</v>
      </c>
      <c r="U12" t="s">
        <v>24</v>
      </c>
      <c r="V12" t="s">
        <v>24</v>
      </c>
      <c r="W12" t="str">
        <f t="shared" si="5"/>
        <v>4.5 监控项目工作</v>
      </c>
      <c r="X12" t="s">
        <v>24</v>
      </c>
      <c r="Y12" t="str">
        <f t="shared" si="6"/>
        <v>更新</v>
      </c>
      <c r="Z12" t="s">
        <v>24</v>
      </c>
      <c r="AA12" t="str">
        <f t="shared" si="7"/>
        <v>[任何组件](项目管理计划-任何组件)</v>
      </c>
      <c r="AB12" t="s">
        <v>24</v>
      </c>
    </row>
    <row r="13" spans="2:28">
      <c r="B13">
        <v>4.5</v>
      </c>
      <c r="C13" t="s">
        <v>88</v>
      </c>
      <c r="D13" t="s">
        <v>112</v>
      </c>
      <c r="G13" t="str">
        <f t="shared" si="0"/>
        <v>输入所有组件</v>
      </c>
      <c r="H13" t="str">
        <f>VLOOKUP(B13,'表-章节'!A:C,2,FALSE)</f>
        <v>04.5</v>
      </c>
      <c r="I13" t="str">
        <f>VLOOKUP(B13,'表-章节'!A:C,3,FALSE)</f>
        <v>4.5 监控项目工作</v>
      </c>
      <c r="J13">
        <f>IF(AND(C13="输出",ISNA(VLOOKUP("输出"&amp;D13,D$1:D12,1,FALSE))),J12+1,J12)</f>
        <v>6</v>
      </c>
      <c r="K13">
        <f>VLOOKUP("输出"&amp;D13,G:J,4,FALSE)</f>
        <v>20</v>
      </c>
      <c r="L13">
        <f t="shared" si="1"/>
        <v>3</v>
      </c>
      <c r="M13" t="s">
        <v>173</v>
      </c>
      <c r="O13" t="s">
        <v>24</v>
      </c>
      <c r="P13" t="str">
        <f t="shared" si="2"/>
        <v>[所有组件](项目管理计划-所有组件)</v>
      </c>
      <c r="Q13" t="s">
        <v>24</v>
      </c>
      <c r="R13" t="str">
        <f t="shared" si="3"/>
        <v>输入</v>
      </c>
      <c r="S13" t="s">
        <v>24</v>
      </c>
      <c r="T13" t="str">
        <f t="shared" si="4"/>
        <v>4.5 监控项目工作</v>
      </c>
      <c r="U13" t="s">
        <v>24</v>
      </c>
      <c r="V13" t="s">
        <v>24</v>
      </c>
      <c r="W13" t="str">
        <f t="shared" si="5"/>
        <v/>
      </c>
      <c r="X13" t="s">
        <v>24</v>
      </c>
      <c r="Y13" t="str">
        <f t="shared" si="6"/>
        <v>输入</v>
      </c>
      <c r="Z13" t="s">
        <v>24</v>
      </c>
      <c r="AA13" t="str">
        <f t="shared" si="7"/>
        <v>[所有组件](项目管理计划-所有组件)</v>
      </c>
      <c r="AB13" t="s">
        <v>24</v>
      </c>
    </row>
    <row r="14" spans="2:28">
      <c r="B14">
        <v>4.6</v>
      </c>
      <c r="C14" t="s">
        <v>86</v>
      </c>
      <c r="D14" t="s">
        <v>113</v>
      </c>
      <c r="G14" t="str">
        <f t="shared" si="0"/>
        <v>更新任何组件</v>
      </c>
      <c r="H14" t="str">
        <f>VLOOKUP(B14,'表-章节'!A:C,2,FALSE)</f>
        <v>04.6</v>
      </c>
      <c r="I14" t="str">
        <f>VLOOKUP(B14,'表-章节'!A:C,3,FALSE)</f>
        <v>4.6 实施整体变更控制</v>
      </c>
      <c r="J14">
        <f>IF(AND(C14="输出",ISNA(VLOOKUP("输出"&amp;D14,D$1:D13,1,FALSE))),J13+1,J13)</f>
        <v>6</v>
      </c>
      <c r="K14">
        <f>VLOOKUP("输出"&amp;D14,G:J,4,FALSE)</f>
        <v>21</v>
      </c>
      <c r="L14">
        <f t="shared" si="1"/>
        <v>2</v>
      </c>
      <c r="M14" t="s">
        <v>172</v>
      </c>
      <c r="O14" t="s">
        <v>24</v>
      </c>
      <c r="P14" t="str">
        <f t="shared" si="2"/>
        <v>[任何组件](项目管理计划-任何组件)</v>
      </c>
      <c r="Q14" t="s">
        <v>24</v>
      </c>
      <c r="R14" t="str">
        <f t="shared" si="3"/>
        <v>更新</v>
      </c>
      <c r="S14" t="s">
        <v>24</v>
      </c>
      <c r="T14" t="str">
        <f t="shared" si="4"/>
        <v>4.6 实施整体变更控制</v>
      </c>
      <c r="U14" t="s">
        <v>24</v>
      </c>
      <c r="V14" t="s">
        <v>24</v>
      </c>
      <c r="W14" t="str">
        <f t="shared" si="5"/>
        <v>4.6 实施整体变更控制</v>
      </c>
      <c r="X14" t="s">
        <v>24</v>
      </c>
      <c r="Y14" t="str">
        <f t="shared" si="6"/>
        <v>更新</v>
      </c>
      <c r="Z14" t="s">
        <v>24</v>
      </c>
      <c r="AA14" t="str">
        <f t="shared" si="7"/>
        <v>[任何组件](项目管理计划-任何组件)</v>
      </c>
      <c r="AB14" t="s">
        <v>24</v>
      </c>
    </row>
    <row r="15" spans="2:28">
      <c r="B15">
        <v>4.6</v>
      </c>
      <c r="C15" t="s">
        <v>88</v>
      </c>
      <c r="D15" t="s">
        <v>102</v>
      </c>
      <c r="G15" t="str">
        <f t="shared" si="0"/>
        <v>输入变更管理计划</v>
      </c>
      <c r="H15" t="str">
        <f>VLOOKUP(B15,'表-章节'!A:C,2,FALSE)</f>
        <v>04.6</v>
      </c>
      <c r="I15" t="str">
        <f>VLOOKUP(B15,'表-章节'!A:C,3,FALSE)</f>
        <v>4.6 实施整体变更控制</v>
      </c>
      <c r="J15">
        <f>IF(AND(C15="输出",ISNA(VLOOKUP("输出"&amp;D15,D$1:D14,1,FALSE))),J14+1,J14)</f>
        <v>6</v>
      </c>
      <c r="K15">
        <f>VLOOKUP("输出"&amp;D15,G:J,4,FALSE)</f>
        <v>2</v>
      </c>
      <c r="L15">
        <f t="shared" si="1"/>
        <v>3</v>
      </c>
      <c r="M15" t="s">
        <v>174</v>
      </c>
      <c r="O15" t="s">
        <v>24</v>
      </c>
      <c r="P15" t="str">
        <f t="shared" si="2"/>
        <v>[变更管理计划](项目管理计划-变更管理计划)</v>
      </c>
      <c r="Q15" t="s">
        <v>24</v>
      </c>
      <c r="R15" t="str">
        <f t="shared" si="3"/>
        <v>输入</v>
      </c>
      <c r="S15" t="s">
        <v>24</v>
      </c>
      <c r="T15" t="str">
        <f t="shared" si="4"/>
        <v>4.6 实施整体变更控制</v>
      </c>
      <c r="U15" t="s">
        <v>24</v>
      </c>
      <c r="V15" t="s">
        <v>24</v>
      </c>
      <c r="W15" t="str">
        <f t="shared" si="5"/>
        <v/>
      </c>
      <c r="X15" t="s">
        <v>24</v>
      </c>
      <c r="Y15" t="str">
        <f t="shared" si="6"/>
        <v>输入</v>
      </c>
      <c r="Z15" t="s">
        <v>24</v>
      </c>
      <c r="AA15" t="str">
        <f t="shared" si="7"/>
        <v>[变更管理计划](项目管理计划-变更管理计划)</v>
      </c>
      <c r="AB15" t="s">
        <v>24</v>
      </c>
    </row>
    <row r="16" spans="2:28">
      <c r="B16">
        <v>4.6</v>
      </c>
      <c r="C16" t="s">
        <v>88</v>
      </c>
      <c r="D16" t="s">
        <v>103</v>
      </c>
      <c r="G16" t="str">
        <f t="shared" si="0"/>
        <v>输入配置管理计划</v>
      </c>
      <c r="H16" t="str">
        <f>VLOOKUP(B16,'表-章节'!A:C,2,FALSE)</f>
        <v>04.6</v>
      </c>
      <c r="I16" t="str">
        <f>VLOOKUP(B16,'表-章节'!A:C,3,FALSE)</f>
        <v>4.6 实施整体变更控制</v>
      </c>
      <c r="J16">
        <f>IF(AND(C16="输出",ISNA(VLOOKUP("输出"&amp;D16,D$1:D15,1,FALSE))),J15+1,J15)</f>
        <v>6</v>
      </c>
      <c r="K16">
        <f>VLOOKUP("输出"&amp;D16,G:J,4,FALSE)</f>
        <v>3</v>
      </c>
      <c r="L16">
        <f t="shared" si="1"/>
        <v>3</v>
      </c>
      <c r="M16" t="s">
        <v>175</v>
      </c>
      <c r="O16" t="s">
        <v>24</v>
      </c>
      <c r="P16" t="str">
        <f t="shared" si="2"/>
        <v>[配置管理计划](项目管理计划-配置管理计划)</v>
      </c>
      <c r="Q16" t="s">
        <v>24</v>
      </c>
      <c r="R16" t="str">
        <f t="shared" si="3"/>
        <v>输入</v>
      </c>
      <c r="S16" t="s">
        <v>24</v>
      </c>
      <c r="T16" t="str">
        <f t="shared" si="4"/>
        <v>4.6 实施整体变更控制</v>
      </c>
      <c r="U16" t="s">
        <v>24</v>
      </c>
      <c r="V16" t="s">
        <v>24</v>
      </c>
      <c r="W16" t="str">
        <f t="shared" si="5"/>
        <v/>
      </c>
      <c r="X16" t="s">
        <v>24</v>
      </c>
      <c r="Y16" t="str">
        <f t="shared" si="6"/>
        <v>输入</v>
      </c>
      <c r="Z16" t="s">
        <v>24</v>
      </c>
      <c r="AA16" t="str">
        <f t="shared" si="7"/>
        <v>[配置管理计划](项目管理计划-配置管理计划)</v>
      </c>
      <c r="AB16" t="s">
        <v>24</v>
      </c>
    </row>
    <row r="17" spans="2:28">
      <c r="B17">
        <v>4.6</v>
      </c>
      <c r="C17" t="s">
        <v>88</v>
      </c>
      <c r="D17" t="s">
        <v>114</v>
      </c>
      <c r="G17" t="str">
        <f t="shared" si="0"/>
        <v>输入范围基准</v>
      </c>
      <c r="H17" t="str">
        <f>VLOOKUP(B17,'表-章节'!A:C,2,FALSE)</f>
        <v>04.6</v>
      </c>
      <c r="I17" t="str">
        <f>VLOOKUP(B17,'表-章节'!A:C,3,FALSE)</f>
        <v>4.6 实施整体变更控制</v>
      </c>
      <c r="J17">
        <f>IF(AND(C17="输出",ISNA(VLOOKUP("输出"&amp;D17,D$1:D16,1,FALSE))),J16+1,J16)</f>
        <v>6</v>
      </c>
      <c r="K17">
        <f>VLOOKUP("输出"&amp;D17,G:J,4,FALSE)</f>
        <v>9</v>
      </c>
      <c r="L17">
        <f t="shared" si="1"/>
        <v>3</v>
      </c>
      <c r="M17" t="s">
        <v>176</v>
      </c>
      <c r="O17" t="s">
        <v>24</v>
      </c>
      <c r="P17" t="str">
        <f t="shared" si="2"/>
        <v>[范围基准](项目管理计划-范围基准)</v>
      </c>
      <c r="Q17" t="s">
        <v>24</v>
      </c>
      <c r="R17" t="str">
        <f t="shared" si="3"/>
        <v>输入</v>
      </c>
      <c r="S17" t="s">
        <v>24</v>
      </c>
      <c r="T17" t="str">
        <f t="shared" si="4"/>
        <v>4.6 实施整体变更控制</v>
      </c>
      <c r="U17" t="s">
        <v>24</v>
      </c>
      <c r="V17" t="s">
        <v>24</v>
      </c>
      <c r="W17" t="str">
        <f t="shared" si="5"/>
        <v/>
      </c>
      <c r="X17" t="s">
        <v>24</v>
      </c>
      <c r="Y17" t="str">
        <f t="shared" si="6"/>
        <v>输入</v>
      </c>
      <c r="Z17" t="s">
        <v>24</v>
      </c>
      <c r="AA17" t="str">
        <f t="shared" si="7"/>
        <v>[范围基准](项目管理计划-范围基准)</v>
      </c>
      <c r="AB17" t="s">
        <v>24</v>
      </c>
    </row>
    <row r="18" spans="2:28">
      <c r="B18">
        <v>4.6</v>
      </c>
      <c r="C18" t="s">
        <v>88</v>
      </c>
      <c r="D18" t="s">
        <v>115</v>
      </c>
      <c r="G18" t="str">
        <f t="shared" si="0"/>
        <v>输入进度基准</v>
      </c>
      <c r="H18" t="str">
        <f>VLOOKUP(B18,'表-章节'!A:C,2,FALSE)</f>
        <v>04.6</v>
      </c>
      <c r="I18" t="str">
        <f>VLOOKUP(B18,'表-章节'!A:C,3,FALSE)</f>
        <v>4.6 实施整体变更控制</v>
      </c>
      <c r="J18">
        <f>IF(AND(C18="输出",ISNA(VLOOKUP("输出"&amp;D18,D$1:D17,1,FALSE))),J17+1,J17)</f>
        <v>6</v>
      </c>
      <c r="K18">
        <f>VLOOKUP("输出"&amp;D18,G:J,4,FALSE)</f>
        <v>11</v>
      </c>
      <c r="L18">
        <f t="shared" si="1"/>
        <v>3</v>
      </c>
      <c r="M18" t="s">
        <v>177</v>
      </c>
      <c r="O18" t="s">
        <v>24</v>
      </c>
      <c r="P18" t="str">
        <f t="shared" si="2"/>
        <v>[进度基准](项目管理计划-进度基准)</v>
      </c>
      <c r="Q18" t="s">
        <v>24</v>
      </c>
      <c r="R18" t="str">
        <f t="shared" si="3"/>
        <v>输入</v>
      </c>
      <c r="S18" t="s">
        <v>24</v>
      </c>
      <c r="T18" t="str">
        <f t="shared" si="4"/>
        <v>4.6 实施整体变更控制</v>
      </c>
      <c r="U18" t="s">
        <v>24</v>
      </c>
      <c r="V18" t="s">
        <v>24</v>
      </c>
      <c r="W18" t="str">
        <f t="shared" si="5"/>
        <v/>
      </c>
      <c r="X18" t="s">
        <v>24</v>
      </c>
      <c r="Y18" t="str">
        <f t="shared" si="6"/>
        <v>输入</v>
      </c>
      <c r="Z18" t="s">
        <v>24</v>
      </c>
      <c r="AA18" t="str">
        <f t="shared" si="7"/>
        <v>[进度基准](项目管理计划-进度基准)</v>
      </c>
      <c r="AB18" t="s">
        <v>24</v>
      </c>
    </row>
    <row r="19" spans="2:28">
      <c r="B19">
        <v>4.6</v>
      </c>
      <c r="C19" t="s">
        <v>88</v>
      </c>
      <c r="D19" t="s">
        <v>116</v>
      </c>
      <c r="G19" t="str">
        <f t="shared" si="0"/>
        <v>输入成本基准</v>
      </c>
      <c r="H19" t="str">
        <f>VLOOKUP(B19,'表-章节'!A:C,2,FALSE)</f>
        <v>04.6</v>
      </c>
      <c r="I19" t="str">
        <f>VLOOKUP(B19,'表-章节'!A:C,3,FALSE)</f>
        <v>4.6 实施整体变更控制</v>
      </c>
      <c r="J19">
        <f>IF(AND(C19="输出",ISNA(VLOOKUP("输出"&amp;D19,D$1:D18,1,FALSE))),J18+1,J18)</f>
        <v>6</v>
      </c>
      <c r="K19">
        <f>VLOOKUP("输出"&amp;D19,G:J,4,FALSE)</f>
        <v>13</v>
      </c>
      <c r="L19">
        <f t="shared" si="1"/>
        <v>3</v>
      </c>
      <c r="M19" t="s">
        <v>178</v>
      </c>
      <c r="O19" t="s">
        <v>24</v>
      </c>
      <c r="P19" t="str">
        <f t="shared" si="2"/>
        <v>[成本基准](项目管理计划-成本基准)</v>
      </c>
      <c r="Q19" t="s">
        <v>24</v>
      </c>
      <c r="R19" t="str">
        <f t="shared" si="3"/>
        <v>输入</v>
      </c>
      <c r="S19" t="s">
        <v>24</v>
      </c>
      <c r="T19" t="str">
        <f t="shared" si="4"/>
        <v>4.6 实施整体变更控制</v>
      </c>
      <c r="U19" t="s">
        <v>24</v>
      </c>
      <c r="V19" t="s">
        <v>24</v>
      </c>
      <c r="W19" t="str">
        <f t="shared" si="5"/>
        <v/>
      </c>
      <c r="X19" t="s">
        <v>24</v>
      </c>
      <c r="Y19" t="str">
        <f t="shared" si="6"/>
        <v>输入</v>
      </c>
      <c r="Z19" t="s">
        <v>24</v>
      </c>
      <c r="AA19" t="str">
        <f t="shared" si="7"/>
        <v>[成本基准](项目管理计划-成本基准)</v>
      </c>
      <c r="AB19" t="s">
        <v>24</v>
      </c>
    </row>
    <row r="20" spans="2:28">
      <c r="B20">
        <v>4.7</v>
      </c>
      <c r="C20" t="s">
        <v>88</v>
      </c>
      <c r="D20" t="s">
        <v>112</v>
      </c>
      <c r="G20" t="str">
        <f t="shared" si="0"/>
        <v>输入所有组件</v>
      </c>
      <c r="H20" t="str">
        <f>VLOOKUP(B20,'表-章节'!A:C,2,FALSE)</f>
        <v>04.7</v>
      </c>
      <c r="I20" t="str">
        <f>VLOOKUP(B20,'表-章节'!A:C,3,FALSE)</f>
        <v>4.7 结束项目或阶段</v>
      </c>
      <c r="J20">
        <f>IF(AND(C20="输出",ISNA(VLOOKUP("输出"&amp;D20,D$1:D19,1,FALSE))),J19+1,J19)</f>
        <v>6</v>
      </c>
      <c r="K20">
        <f>VLOOKUP("输出"&amp;D20,G:J,4,FALSE)</f>
        <v>20</v>
      </c>
      <c r="L20">
        <f t="shared" si="1"/>
        <v>3</v>
      </c>
      <c r="M20" t="s">
        <v>173</v>
      </c>
      <c r="O20" t="s">
        <v>24</v>
      </c>
      <c r="P20" t="str">
        <f t="shared" si="2"/>
        <v>[所有组件](项目管理计划-所有组件)</v>
      </c>
      <c r="Q20" t="s">
        <v>24</v>
      </c>
      <c r="R20" t="str">
        <f t="shared" si="3"/>
        <v>输入</v>
      </c>
      <c r="S20" t="s">
        <v>24</v>
      </c>
      <c r="T20" t="str">
        <f t="shared" si="4"/>
        <v>4.7 结束项目或阶段</v>
      </c>
      <c r="U20" t="s">
        <v>24</v>
      </c>
      <c r="V20" t="s">
        <v>24</v>
      </c>
      <c r="W20" t="str">
        <f t="shared" si="5"/>
        <v>4.7 结束项目或阶段</v>
      </c>
      <c r="X20" t="s">
        <v>24</v>
      </c>
      <c r="Y20" t="str">
        <f t="shared" si="6"/>
        <v>输入</v>
      </c>
      <c r="Z20" t="s">
        <v>24</v>
      </c>
      <c r="AA20" t="str">
        <f t="shared" si="7"/>
        <v>[所有组件](项目管理计划-所有组件)</v>
      </c>
      <c r="AB20" t="s">
        <v>24</v>
      </c>
    </row>
    <row r="21" spans="2:28">
      <c r="B21">
        <v>5.1</v>
      </c>
      <c r="C21" t="s">
        <v>84</v>
      </c>
      <c r="D21" t="s">
        <v>117</v>
      </c>
      <c r="G21" t="str">
        <f t="shared" si="0"/>
        <v>输出范围管理计划</v>
      </c>
      <c r="H21" t="str">
        <f>VLOOKUP(B21,'表-章节'!A:C,2,FALSE)</f>
        <v>05.1</v>
      </c>
      <c r="I21" t="str">
        <f>VLOOKUP(B21,'表-章节'!A:C,3,FALSE)</f>
        <v>5.1 规划范围管理</v>
      </c>
      <c r="J21">
        <f>IF(AND(C21="输出",ISNA(VLOOKUP("输出"&amp;D21,D$1:D20,1,FALSE))),J20+1,J20)</f>
        <v>7</v>
      </c>
      <c r="K21">
        <f>VLOOKUP("输出"&amp;D21,G:J,4,FALSE)</f>
        <v>7</v>
      </c>
      <c r="L21">
        <f t="shared" si="1"/>
        <v>1</v>
      </c>
      <c r="M21" t="s">
        <v>179</v>
      </c>
      <c r="O21" t="s">
        <v>24</v>
      </c>
      <c r="P21" t="str">
        <f t="shared" si="2"/>
        <v>[范围管理计划](项目管理计划-范围管理计划)</v>
      </c>
      <c r="Q21" t="s">
        <v>24</v>
      </c>
      <c r="R21" t="str">
        <f t="shared" si="3"/>
        <v>输出</v>
      </c>
      <c r="S21" t="s">
        <v>24</v>
      </c>
      <c r="T21" t="str">
        <f t="shared" si="4"/>
        <v>5.1 规划范围管理</v>
      </c>
      <c r="U21" t="s">
        <v>24</v>
      </c>
      <c r="V21" t="s">
        <v>24</v>
      </c>
      <c r="W21" t="str">
        <f t="shared" si="5"/>
        <v>5.1 规划范围管理</v>
      </c>
      <c r="X21" t="s">
        <v>24</v>
      </c>
      <c r="Y21" t="str">
        <f t="shared" si="6"/>
        <v>输出</v>
      </c>
      <c r="Z21" t="s">
        <v>24</v>
      </c>
      <c r="AA21" t="str">
        <f t="shared" si="7"/>
        <v>[范围管理计划](项目管理计划-范围管理计划)</v>
      </c>
      <c r="AB21" t="s">
        <v>24</v>
      </c>
    </row>
    <row r="22" spans="2:28">
      <c r="B22">
        <v>5.1</v>
      </c>
      <c r="C22" t="s">
        <v>84</v>
      </c>
      <c r="D22" t="s">
        <v>118</v>
      </c>
      <c r="G22" t="str">
        <f t="shared" si="0"/>
        <v>输出需求管理计划</v>
      </c>
      <c r="H22" t="str">
        <f>VLOOKUP(B22,'表-章节'!A:C,2,FALSE)</f>
        <v>05.1</v>
      </c>
      <c r="I22" t="str">
        <f>VLOOKUP(B22,'表-章节'!A:C,3,FALSE)</f>
        <v>5.1 规划范围管理</v>
      </c>
      <c r="J22">
        <f>IF(AND(C22="输出",ISNA(VLOOKUP("输出"&amp;D22,D$1:D21,1,FALSE))),J21+1,J21)</f>
        <v>8</v>
      </c>
      <c r="K22">
        <f>VLOOKUP("输出"&amp;D22,G:J,4,FALSE)</f>
        <v>8</v>
      </c>
      <c r="L22">
        <f t="shared" si="1"/>
        <v>1</v>
      </c>
      <c r="M22" t="s">
        <v>180</v>
      </c>
      <c r="O22" t="s">
        <v>24</v>
      </c>
      <c r="P22" t="str">
        <f t="shared" si="2"/>
        <v>[需求管理计划](项目管理计划-需求管理计划)</v>
      </c>
      <c r="Q22" t="s">
        <v>24</v>
      </c>
      <c r="R22" t="str">
        <f t="shared" si="3"/>
        <v>输出</v>
      </c>
      <c r="S22" t="s">
        <v>24</v>
      </c>
      <c r="T22" t="str">
        <f t="shared" si="4"/>
        <v>5.1 规划范围管理</v>
      </c>
      <c r="U22" t="s">
        <v>24</v>
      </c>
      <c r="V22" t="s">
        <v>24</v>
      </c>
      <c r="W22" t="str">
        <f t="shared" si="5"/>
        <v/>
      </c>
      <c r="X22" t="s">
        <v>24</v>
      </c>
      <c r="Y22" t="str">
        <f t="shared" si="6"/>
        <v>输出</v>
      </c>
      <c r="Z22" t="s">
        <v>24</v>
      </c>
      <c r="AA22" t="str">
        <f t="shared" si="7"/>
        <v>[需求管理计划](项目管理计划-需求管理计划)</v>
      </c>
      <c r="AB22" t="s">
        <v>24</v>
      </c>
    </row>
    <row r="23" spans="2:28">
      <c r="B23">
        <v>5.1</v>
      </c>
      <c r="C23" t="s">
        <v>88</v>
      </c>
      <c r="D23" t="s">
        <v>105</v>
      </c>
      <c r="G23" t="str">
        <f t="shared" si="0"/>
        <v>输入项目生命周期描述</v>
      </c>
      <c r="H23" t="str">
        <f>VLOOKUP(B23,'表-章节'!A:C,2,FALSE)</f>
        <v>05.1</v>
      </c>
      <c r="I23" t="str">
        <f>VLOOKUP(B23,'表-章节'!A:C,3,FALSE)</f>
        <v>5.1 规划范围管理</v>
      </c>
      <c r="J23">
        <f>IF(AND(C23="输出",ISNA(VLOOKUP("输出"&amp;D23,D$1:D22,1,FALSE))),J22+1,J22)</f>
        <v>8</v>
      </c>
      <c r="K23">
        <f>VLOOKUP("输出"&amp;D23,G:J,4,FALSE)</f>
        <v>5</v>
      </c>
      <c r="L23">
        <f t="shared" si="1"/>
        <v>3</v>
      </c>
      <c r="M23" t="s">
        <v>181</v>
      </c>
      <c r="O23" t="s">
        <v>24</v>
      </c>
      <c r="P23" t="str">
        <f t="shared" si="2"/>
        <v>[项目生命周期描述](项目管理计划-项目生命周期描述)</v>
      </c>
      <c r="Q23" t="s">
        <v>24</v>
      </c>
      <c r="R23" t="str">
        <f t="shared" si="3"/>
        <v>输入</v>
      </c>
      <c r="S23" t="s">
        <v>24</v>
      </c>
      <c r="T23" t="str">
        <f t="shared" si="4"/>
        <v>5.1 规划范围管理</v>
      </c>
      <c r="U23" t="s">
        <v>24</v>
      </c>
      <c r="V23" t="s">
        <v>24</v>
      </c>
      <c r="W23" t="str">
        <f t="shared" si="5"/>
        <v/>
      </c>
      <c r="X23" t="s">
        <v>24</v>
      </c>
      <c r="Y23" t="str">
        <f t="shared" si="6"/>
        <v>输入</v>
      </c>
      <c r="Z23" t="s">
        <v>24</v>
      </c>
      <c r="AA23" t="str">
        <f t="shared" si="7"/>
        <v>[项目生命周期描述](项目管理计划-项目生命周期描述)</v>
      </c>
      <c r="AB23" t="s">
        <v>24</v>
      </c>
    </row>
    <row r="24" spans="2:28">
      <c r="B24">
        <v>5.1</v>
      </c>
      <c r="C24" t="s">
        <v>88</v>
      </c>
      <c r="D24" t="s">
        <v>109</v>
      </c>
      <c r="G24" t="str">
        <f t="shared" si="0"/>
        <v>输入开发方法</v>
      </c>
      <c r="H24" t="str">
        <f>VLOOKUP(B24,'表-章节'!A:C,2,FALSE)</f>
        <v>05.1</v>
      </c>
      <c r="I24" t="str">
        <f>VLOOKUP(B24,'表-章节'!A:C,3,FALSE)</f>
        <v>5.1 规划范围管理</v>
      </c>
      <c r="J24">
        <f>IF(AND(C24="输出",ISNA(VLOOKUP("输出"&amp;D24,D$1:D23,1,FALSE))),J23+1,J23)</f>
        <v>8</v>
      </c>
      <c r="K24">
        <f>VLOOKUP("输出"&amp;D24,G:J,4,FALSE)</f>
        <v>6</v>
      </c>
      <c r="L24">
        <f t="shared" si="1"/>
        <v>3</v>
      </c>
      <c r="M24" t="s">
        <v>182</v>
      </c>
      <c r="O24" t="s">
        <v>24</v>
      </c>
      <c r="P24" t="str">
        <f t="shared" si="2"/>
        <v>[开发方法](项目管理计划-开发方法)</v>
      </c>
      <c r="Q24" t="s">
        <v>24</v>
      </c>
      <c r="R24" t="str">
        <f t="shared" si="3"/>
        <v>输入</v>
      </c>
      <c r="S24" t="s">
        <v>24</v>
      </c>
      <c r="T24" t="str">
        <f t="shared" si="4"/>
        <v>5.1 规划范围管理</v>
      </c>
      <c r="U24" t="s">
        <v>24</v>
      </c>
      <c r="V24" t="s">
        <v>24</v>
      </c>
      <c r="W24" t="str">
        <f t="shared" si="5"/>
        <v/>
      </c>
      <c r="X24" t="s">
        <v>24</v>
      </c>
      <c r="Y24" t="str">
        <f t="shared" si="6"/>
        <v>输入</v>
      </c>
      <c r="Z24" t="s">
        <v>24</v>
      </c>
      <c r="AA24" t="str">
        <f t="shared" si="7"/>
        <v>[开发方法](项目管理计划-开发方法)</v>
      </c>
      <c r="AB24" t="s">
        <v>24</v>
      </c>
    </row>
    <row r="25" spans="2:28">
      <c r="B25">
        <v>5.1</v>
      </c>
      <c r="C25" t="s">
        <v>88</v>
      </c>
      <c r="D25" t="s">
        <v>119</v>
      </c>
      <c r="G25" t="str">
        <f t="shared" si="0"/>
        <v>输入质量管理计划</v>
      </c>
      <c r="H25" t="str">
        <f>VLOOKUP(B25,'表-章节'!A:C,2,FALSE)</f>
        <v>05.1</v>
      </c>
      <c r="I25" t="str">
        <f>VLOOKUP(B25,'表-章节'!A:C,3,FALSE)</f>
        <v>5.1 规划范围管理</v>
      </c>
      <c r="J25">
        <f>IF(AND(C25="输出",ISNA(VLOOKUP("输出"&amp;D25,D$1:D24,1,FALSE))),J24+1,J24)</f>
        <v>8</v>
      </c>
      <c r="K25">
        <f>VLOOKUP("输出"&amp;D25,G:J,4,FALSE)</f>
        <v>14</v>
      </c>
      <c r="L25">
        <f t="shared" si="1"/>
        <v>3</v>
      </c>
      <c r="M25" t="s">
        <v>183</v>
      </c>
      <c r="O25" t="s">
        <v>24</v>
      </c>
      <c r="P25" t="str">
        <f t="shared" si="2"/>
        <v>[质量管理计划](项目管理计划-质量管理计划)</v>
      </c>
      <c r="Q25" t="s">
        <v>24</v>
      </c>
      <c r="R25" t="str">
        <f t="shared" si="3"/>
        <v>输入</v>
      </c>
      <c r="S25" t="s">
        <v>24</v>
      </c>
      <c r="T25" t="str">
        <f t="shared" si="4"/>
        <v>5.1 规划范围管理</v>
      </c>
      <c r="U25" t="s">
        <v>24</v>
      </c>
      <c r="V25" t="s">
        <v>24</v>
      </c>
      <c r="W25" t="str">
        <f t="shared" si="5"/>
        <v/>
      </c>
      <c r="X25" t="s">
        <v>24</v>
      </c>
      <c r="Y25" t="str">
        <f t="shared" si="6"/>
        <v>输入</v>
      </c>
      <c r="Z25" t="s">
        <v>24</v>
      </c>
      <c r="AA25" t="str">
        <f t="shared" si="7"/>
        <v>[质量管理计划](项目管理计划-质量管理计划)</v>
      </c>
      <c r="AB25" t="s">
        <v>24</v>
      </c>
    </row>
    <row r="26" spans="2:28">
      <c r="B26">
        <v>5.2</v>
      </c>
      <c r="C26" t="s">
        <v>88</v>
      </c>
      <c r="D26" t="s">
        <v>117</v>
      </c>
      <c r="G26" t="str">
        <f t="shared" si="0"/>
        <v>输入范围管理计划</v>
      </c>
      <c r="H26" t="str">
        <f>VLOOKUP(B26,'表-章节'!A:C,2,FALSE)</f>
        <v>05.2</v>
      </c>
      <c r="I26" t="str">
        <f>VLOOKUP(B26,'表-章节'!A:C,3,FALSE)</f>
        <v>5.2 收集需求</v>
      </c>
      <c r="J26">
        <f>IF(AND(C26="输出",ISNA(VLOOKUP("输出"&amp;D26,D$1:D25,1,FALSE))),J25+1,J25)</f>
        <v>8</v>
      </c>
      <c r="K26">
        <f>VLOOKUP("输出"&amp;D26,G:J,4,FALSE)</f>
        <v>7</v>
      </c>
      <c r="L26">
        <f t="shared" si="1"/>
        <v>3</v>
      </c>
      <c r="M26" t="s">
        <v>184</v>
      </c>
      <c r="O26" t="s">
        <v>24</v>
      </c>
      <c r="P26" t="str">
        <f t="shared" si="2"/>
        <v>[范围管理计划](项目管理计划-范围管理计划)</v>
      </c>
      <c r="Q26" t="s">
        <v>24</v>
      </c>
      <c r="R26" t="str">
        <f t="shared" si="3"/>
        <v>输入</v>
      </c>
      <c r="S26" t="s">
        <v>24</v>
      </c>
      <c r="T26" t="str">
        <f t="shared" si="4"/>
        <v>5.2 收集需求</v>
      </c>
      <c r="U26" t="s">
        <v>24</v>
      </c>
      <c r="V26" t="s">
        <v>24</v>
      </c>
      <c r="W26" t="str">
        <f t="shared" si="5"/>
        <v>5.2 收集需求</v>
      </c>
      <c r="X26" t="s">
        <v>24</v>
      </c>
      <c r="Y26" t="str">
        <f t="shared" si="6"/>
        <v>输入</v>
      </c>
      <c r="Z26" t="s">
        <v>24</v>
      </c>
      <c r="AA26" t="str">
        <f t="shared" si="7"/>
        <v>[范围管理计划](项目管理计划-范围管理计划)</v>
      </c>
      <c r="AB26" t="s">
        <v>24</v>
      </c>
    </row>
    <row r="27" spans="2:28">
      <c r="B27">
        <v>5.2</v>
      </c>
      <c r="C27" t="s">
        <v>88</v>
      </c>
      <c r="D27" t="s">
        <v>118</v>
      </c>
      <c r="G27" t="str">
        <f t="shared" si="0"/>
        <v>输入需求管理计划</v>
      </c>
      <c r="H27" t="str">
        <f>VLOOKUP(B27,'表-章节'!A:C,2,FALSE)</f>
        <v>05.2</v>
      </c>
      <c r="I27" t="str">
        <f>VLOOKUP(B27,'表-章节'!A:C,3,FALSE)</f>
        <v>5.2 收集需求</v>
      </c>
      <c r="J27">
        <f>IF(AND(C27="输出",ISNA(VLOOKUP("输出"&amp;D27,D$1:D26,1,FALSE))),J26+1,J26)</f>
        <v>8</v>
      </c>
      <c r="K27">
        <f>VLOOKUP("输出"&amp;D27,G:J,4,FALSE)</f>
        <v>8</v>
      </c>
      <c r="L27">
        <f t="shared" si="1"/>
        <v>3</v>
      </c>
      <c r="M27" t="s">
        <v>185</v>
      </c>
      <c r="O27" t="s">
        <v>24</v>
      </c>
      <c r="P27" t="str">
        <f t="shared" si="2"/>
        <v>[需求管理计划](项目管理计划-需求管理计划)</v>
      </c>
      <c r="Q27" t="s">
        <v>24</v>
      </c>
      <c r="R27" t="str">
        <f t="shared" si="3"/>
        <v>输入</v>
      </c>
      <c r="S27" t="s">
        <v>24</v>
      </c>
      <c r="T27" t="str">
        <f t="shared" si="4"/>
        <v>5.2 收集需求</v>
      </c>
      <c r="U27" t="s">
        <v>24</v>
      </c>
      <c r="V27" t="s">
        <v>24</v>
      </c>
      <c r="W27" t="str">
        <f t="shared" si="5"/>
        <v/>
      </c>
      <c r="X27" t="s">
        <v>24</v>
      </c>
      <c r="Y27" t="str">
        <f t="shared" si="6"/>
        <v>输入</v>
      </c>
      <c r="Z27" t="s">
        <v>24</v>
      </c>
      <c r="AA27" t="str">
        <f t="shared" si="7"/>
        <v>[需求管理计划](项目管理计划-需求管理计划)</v>
      </c>
      <c r="AB27" t="s">
        <v>24</v>
      </c>
    </row>
    <row r="28" spans="2:28">
      <c r="B28">
        <v>5.2</v>
      </c>
      <c r="C28" t="s">
        <v>88</v>
      </c>
      <c r="D28" t="s">
        <v>120</v>
      </c>
      <c r="G28" t="str">
        <f t="shared" si="0"/>
        <v>输入相关方参与计划</v>
      </c>
      <c r="H28" t="str">
        <f>VLOOKUP(B28,'表-章节'!A:C,2,FALSE)</f>
        <v>05.2</v>
      </c>
      <c r="I28" t="str">
        <f>VLOOKUP(B28,'表-章节'!A:C,3,FALSE)</f>
        <v>5.2 收集需求</v>
      </c>
      <c r="J28">
        <f>IF(AND(C28="输出",ISNA(VLOOKUP("输出"&amp;D28,D$1:D27,1,FALSE))),J27+1,J27)</f>
        <v>8</v>
      </c>
      <c r="K28">
        <f>VLOOKUP("输出"&amp;D28,G:J,4,FALSE)</f>
        <v>19</v>
      </c>
      <c r="L28">
        <f t="shared" si="1"/>
        <v>3</v>
      </c>
      <c r="M28" t="s">
        <v>186</v>
      </c>
      <c r="O28" t="s">
        <v>24</v>
      </c>
      <c r="P28" t="str">
        <f t="shared" si="2"/>
        <v>[相关方参与计划](项目管理计划-相关方参与计划)</v>
      </c>
      <c r="Q28" t="s">
        <v>24</v>
      </c>
      <c r="R28" t="str">
        <f t="shared" si="3"/>
        <v>输入</v>
      </c>
      <c r="S28" t="s">
        <v>24</v>
      </c>
      <c r="T28" t="str">
        <f t="shared" si="4"/>
        <v>5.2 收集需求</v>
      </c>
      <c r="U28" t="s">
        <v>24</v>
      </c>
      <c r="V28" t="s">
        <v>24</v>
      </c>
      <c r="W28" t="str">
        <f t="shared" si="5"/>
        <v/>
      </c>
      <c r="X28" t="s">
        <v>24</v>
      </c>
      <c r="Y28" t="str">
        <f t="shared" si="6"/>
        <v>输入</v>
      </c>
      <c r="Z28" t="s">
        <v>24</v>
      </c>
      <c r="AA28" t="str">
        <f t="shared" si="7"/>
        <v>[相关方参与计划](项目管理计划-相关方参与计划)</v>
      </c>
      <c r="AB28" t="s">
        <v>24</v>
      </c>
    </row>
    <row r="29" spans="2:28">
      <c r="B29">
        <v>5.3</v>
      </c>
      <c r="C29" t="s">
        <v>88</v>
      </c>
      <c r="D29" t="s">
        <v>117</v>
      </c>
      <c r="G29" t="str">
        <f t="shared" si="0"/>
        <v>输入范围管理计划</v>
      </c>
      <c r="H29" t="str">
        <f>VLOOKUP(B29,'表-章节'!A:C,2,FALSE)</f>
        <v>05.3</v>
      </c>
      <c r="I29" t="str">
        <f>VLOOKUP(B29,'表-章节'!A:C,3,FALSE)</f>
        <v>5.3 定义范围</v>
      </c>
      <c r="J29">
        <f>IF(AND(C29="输出",ISNA(VLOOKUP("输出"&amp;D29,D$1:D28,1,FALSE))),J28+1,J28)</f>
        <v>8</v>
      </c>
      <c r="K29">
        <f>VLOOKUP("输出"&amp;D29,G:J,4,FALSE)</f>
        <v>7</v>
      </c>
      <c r="L29">
        <f t="shared" si="1"/>
        <v>3</v>
      </c>
      <c r="M29" t="s">
        <v>184</v>
      </c>
      <c r="O29" t="s">
        <v>24</v>
      </c>
      <c r="P29" t="str">
        <f t="shared" si="2"/>
        <v>[范围管理计划](项目管理计划-范围管理计划)</v>
      </c>
      <c r="Q29" t="s">
        <v>24</v>
      </c>
      <c r="R29" t="str">
        <f t="shared" si="3"/>
        <v>输入</v>
      </c>
      <c r="S29" t="s">
        <v>24</v>
      </c>
      <c r="T29" t="str">
        <f t="shared" si="4"/>
        <v>5.3 定义范围</v>
      </c>
      <c r="U29" t="s">
        <v>24</v>
      </c>
      <c r="V29" t="s">
        <v>24</v>
      </c>
      <c r="W29" t="str">
        <f t="shared" si="5"/>
        <v>5.3 定义范围</v>
      </c>
      <c r="X29" t="s">
        <v>24</v>
      </c>
      <c r="Y29" t="str">
        <f t="shared" si="6"/>
        <v>输入</v>
      </c>
      <c r="Z29" t="s">
        <v>24</v>
      </c>
      <c r="AA29" t="str">
        <f t="shared" si="7"/>
        <v>[范围管理计划](项目管理计划-范围管理计划)</v>
      </c>
      <c r="AB29" t="s">
        <v>24</v>
      </c>
    </row>
    <row r="30" spans="2:28">
      <c r="B30">
        <v>5.4</v>
      </c>
      <c r="C30" t="s">
        <v>84</v>
      </c>
      <c r="D30" t="s">
        <v>114</v>
      </c>
      <c r="G30" t="str">
        <f t="shared" si="0"/>
        <v>输出范围基准</v>
      </c>
      <c r="H30" t="str">
        <f>VLOOKUP(B30,'表-章节'!A:C,2,FALSE)</f>
        <v>05.4</v>
      </c>
      <c r="I30" t="str">
        <f>VLOOKUP(B30,'表-章节'!A:C,3,FALSE)</f>
        <v>5.4 创建 WBS</v>
      </c>
      <c r="J30">
        <f>IF(AND(C30="输出",ISNA(VLOOKUP("输出"&amp;D30,D$1:D29,1,FALSE))),J29+1,J29)</f>
        <v>9</v>
      </c>
      <c r="K30">
        <f>VLOOKUP("输出"&amp;D30,G:J,4,FALSE)</f>
        <v>9</v>
      </c>
      <c r="L30">
        <f t="shared" si="1"/>
        <v>1</v>
      </c>
      <c r="M30" t="s">
        <v>187</v>
      </c>
      <c r="O30" t="s">
        <v>24</v>
      </c>
      <c r="P30" t="str">
        <f t="shared" si="2"/>
        <v>[范围基准](项目管理计划-范围基准)</v>
      </c>
      <c r="Q30" t="s">
        <v>24</v>
      </c>
      <c r="R30" t="str">
        <f t="shared" si="3"/>
        <v>输出</v>
      </c>
      <c r="S30" t="s">
        <v>24</v>
      </c>
      <c r="T30" t="str">
        <f t="shared" si="4"/>
        <v>5.4 创建 WBS</v>
      </c>
      <c r="U30" t="s">
        <v>24</v>
      </c>
      <c r="V30" t="s">
        <v>24</v>
      </c>
      <c r="W30" t="str">
        <f t="shared" si="5"/>
        <v>5.4 创建 WBS</v>
      </c>
      <c r="X30" t="s">
        <v>24</v>
      </c>
      <c r="Y30" t="str">
        <f t="shared" si="6"/>
        <v>输出</v>
      </c>
      <c r="Z30" t="s">
        <v>24</v>
      </c>
      <c r="AA30" t="str">
        <f t="shared" si="7"/>
        <v>[范围基准](项目管理计划-范围基准)</v>
      </c>
      <c r="AB30" t="s">
        <v>24</v>
      </c>
    </row>
    <row r="31" spans="2:28">
      <c r="B31">
        <v>5.4</v>
      </c>
      <c r="C31" t="s">
        <v>88</v>
      </c>
      <c r="D31" t="s">
        <v>117</v>
      </c>
      <c r="G31" t="str">
        <f t="shared" si="0"/>
        <v>输入范围管理计划</v>
      </c>
      <c r="H31" t="str">
        <f>VLOOKUP(B31,'表-章节'!A:C,2,FALSE)</f>
        <v>05.4</v>
      </c>
      <c r="I31" t="str">
        <f>VLOOKUP(B31,'表-章节'!A:C,3,FALSE)</f>
        <v>5.4 创建 WBS</v>
      </c>
      <c r="J31">
        <f>IF(AND(C31="输出",ISNA(VLOOKUP("输出"&amp;D31,D$1:D30,1,FALSE))),J30+1,J30)</f>
        <v>9</v>
      </c>
      <c r="K31">
        <f>VLOOKUP("输出"&amp;D31,G:J,4,FALSE)</f>
        <v>7</v>
      </c>
      <c r="L31">
        <f t="shared" si="1"/>
        <v>3</v>
      </c>
      <c r="M31" t="s">
        <v>184</v>
      </c>
      <c r="O31" t="s">
        <v>24</v>
      </c>
      <c r="P31" t="str">
        <f t="shared" si="2"/>
        <v>[范围管理计划](项目管理计划-范围管理计划)</v>
      </c>
      <c r="Q31" t="s">
        <v>24</v>
      </c>
      <c r="R31" t="str">
        <f t="shared" si="3"/>
        <v>输入</v>
      </c>
      <c r="S31" t="s">
        <v>24</v>
      </c>
      <c r="T31" t="str">
        <f t="shared" si="4"/>
        <v>5.4 创建 WBS</v>
      </c>
      <c r="U31" t="s">
        <v>24</v>
      </c>
      <c r="V31" t="s">
        <v>24</v>
      </c>
      <c r="W31" t="str">
        <f t="shared" si="5"/>
        <v/>
      </c>
      <c r="X31" t="s">
        <v>24</v>
      </c>
      <c r="Y31" t="str">
        <f t="shared" si="6"/>
        <v>输入</v>
      </c>
      <c r="Z31" t="s">
        <v>24</v>
      </c>
      <c r="AA31" t="str">
        <f t="shared" si="7"/>
        <v>[范围管理计划](项目管理计划-范围管理计划)</v>
      </c>
      <c r="AB31" t="s">
        <v>24</v>
      </c>
    </row>
    <row r="32" spans="2:28">
      <c r="B32">
        <v>5.5</v>
      </c>
      <c r="C32" t="s">
        <v>88</v>
      </c>
      <c r="D32" t="s">
        <v>117</v>
      </c>
      <c r="G32" t="str">
        <f t="shared" si="0"/>
        <v>输入范围管理计划</v>
      </c>
      <c r="H32" t="str">
        <f>VLOOKUP(B32,'表-章节'!A:C,2,FALSE)</f>
        <v>05.5</v>
      </c>
      <c r="I32" t="str">
        <f>VLOOKUP(B32,'表-章节'!A:C,3,FALSE)</f>
        <v>5.5 确认范围</v>
      </c>
      <c r="J32">
        <f>IF(AND(C32="输出",ISNA(VLOOKUP("输出"&amp;D32,D$1:D31,1,FALSE))),J31+1,J31)</f>
        <v>9</v>
      </c>
      <c r="K32">
        <f>VLOOKUP("输出"&amp;D32,G:J,4,FALSE)</f>
        <v>7</v>
      </c>
      <c r="L32">
        <f t="shared" si="1"/>
        <v>3</v>
      </c>
      <c r="M32" t="s">
        <v>184</v>
      </c>
      <c r="O32" t="s">
        <v>24</v>
      </c>
      <c r="P32" t="str">
        <f t="shared" si="2"/>
        <v/>
      </c>
      <c r="Q32" t="s">
        <v>24</v>
      </c>
      <c r="R32" t="str">
        <f t="shared" si="3"/>
        <v>输入</v>
      </c>
      <c r="S32" t="s">
        <v>24</v>
      </c>
      <c r="T32" t="str">
        <f t="shared" si="4"/>
        <v>5.5 确认范围</v>
      </c>
      <c r="U32" t="s">
        <v>24</v>
      </c>
      <c r="V32" t="s">
        <v>24</v>
      </c>
      <c r="W32" t="str">
        <f t="shared" si="5"/>
        <v>5.5 确认范围</v>
      </c>
      <c r="X32" t="s">
        <v>24</v>
      </c>
      <c r="Y32" t="str">
        <f t="shared" si="6"/>
        <v>输入</v>
      </c>
      <c r="Z32" t="s">
        <v>24</v>
      </c>
      <c r="AA32" t="str">
        <f t="shared" si="7"/>
        <v>[范围管理计划](项目管理计划-范围管理计划)</v>
      </c>
      <c r="AB32" t="s">
        <v>24</v>
      </c>
    </row>
    <row r="33" spans="2:28">
      <c r="B33">
        <v>5.5</v>
      </c>
      <c r="C33" t="s">
        <v>88</v>
      </c>
      <c r="D33" t="s">
        <v>118</v>
      </c>
      <c r="G33" t="str">
        <f t="shared" si="0"/>
        <v>输入需求管理计划</v>
      </c>
      <c r="H33" t="str">
        <f>VLOOKUP(B33,'表-章节'!A:C,2,FALSE)</f>
        <v>05.5</v>
      </c>
      <c r="I33" t="str">
        <f>VLOOKUP(B33,'表-章节'!A:C,3,FALSE)</f>
        <v>5.5 确认范围</v>
      </c>
      <c r="J33">
        <f>IF(AND(C33="输出",ISNA(VLOOKUP("输出"&amp;D33,D$1:D32,1,FALSE))),J32+1,J32)</f>
        <v>9</v>
      </c>
      <c r="K33">
        <f>VLOOKUP("输出"&amp;D33,G:J,4,FALSE)</f>
        <v>8</v>
      </c>
      <c r="L33">
        <f t="shared" si="1"/>
        <v>3</v>
      </c>
      <c r="M33" t="s">
        <v>185</v>
      </c>
      <c r="O33" t="s">
        <v>24</v>
      </c>
      <c r="P33" t="str">
        <f t="shared" si="2"/>
        <v>[需求管理计划](项目管理计划-需求管理计划)</v>
      </c>
      <c r="Q33" t="s">
        <v>24</v>
      </c>
      <c r="R33" t="str">
        <f t="shared" si="3"/>
        <v>输入</v>
      </c>
      <c r="S33" t="s">
        <v>24</v>
      </c>
      <c r="T33" t="str">
        <f t="shared" si="4"/>
        <v>5.5 确认范围</v>
      </c>
      <c r="U33" t="s">
        <v>24</v>
      </c>
      <c r="V33" t="s">
        <v>24</v>
      </c>
      <c r="W33" t="str">
        <f t="shared" si="5"/>
        <v/>
      </c>
      <c r="X33" t="s">
        <v>24</v>
      </c>
      <c r="Y33" t="str">
        <f t="shared" si="6"/>
        <v>输入</v>
      </c>
      <c r="Z33" t="s">
        <v>24</v>
      </c>
      <c r="AA33" t="str">
        <f t="shared" si="7"/>
        <v>[需求管理计划](项目管理计划-需求管理计划)</v>
      </c>
      <c r="AB33" t="s">
        <v>24</v>
      </c>
    </row>
    <row r="34" spans="2:28">
      <c r="B34">
        <v>5.5</v>
      </c>
      <c r="C34" t="s">
        <v>88</v>
      </c>
      <c r="D34" t="s">
        <v>114</v>
      </c>
      <c r="G34" t="str">
        <f t="shared" si="0"/>
        <v>输入范围基准</v>
      </c>
      <c r="H34" t="str">
        <f>VLOOKUP(B34,'表-章节'!A:C,2,FALSE)</f>
        <v>05.5</v>
      </c>
      <c r="I34" t="str">
        <f>VLOOKUP(B34,'表-章节'!A:C,3,FALSE)</f>
        <v>5.5 确认范围</v>
      </c>
      <c r="J34">
        <f>IF(AND(C34="输出",ISNA(VLOOKUP("输出"&amp;D34,D$1:D33,1,FALSE))),J33+1,J33)</f>
        <v>9</v>
      </c>
      <c r="K34">
        <f>VLOOKUP("输出"&amp;D34,G:J,4,FALSE)</f>
        <v>9</v>
      </c>
      <c r="L34">
        <f t="shared" si="1"/>
        <v>3</v>
      </c>
      <c r="M34" t="s">
        <v>176</v>
      </c>
      <c r="O34" t="s">
        <v>24</v>
      </c>
      <c r="P34" t="str">
        <f t="shared" si="2"/>
        <v>[范围基准](项目管理计划-范围基准)</v>
      </c>
      <c r="Q34" t="s">
        <v>24</v>
      </c>
      <c r="R34" t="str">
        <f t="shared" si="3"/>
        <v>输入</v>
      </c>
      <c r="S34" t="s">
        <v>24</v>
      </c>
      <c r="T34" t="str">
        <f t="shared" si="4"/>
        <v>5.5 确认范围</v>
      </c>
      <c r="U34" t="s">
        <v>24</v>
      </c>
      <c r="V34" t="s">
        <v>24</v>
      </c>
      <c r="W34" t="str">
        <f t="shared" si="5"/>
        <v/>
      </c>
      <c r="X34" t="s">
        <v>24</v>
      </c>
      <c r="Y34" t="str">
        <f t="shared" si="6"/>
        <v>输入</v>
      </c>
      <c r="Z34" t="s">
        <v>24</v>
      </c>
      <c r="AA34" t="str">
        <f t="shared" si="7"/>
        <v>[范围基准](项目管理计划-范围基准)</v>
      </c>
      <c r="AB34" t="s">
        <v>24</v>
      </c>
    </row>
    <row r="35" spans="2:28">
      <c r="B35">
        <v>5.6</v>
      </c>
      <c r="C35" t="s">
        <v>86</v>
      </c>
      <c r="D35" t="s">
        <v>104</v>
      </c>
      <c r="G35" t="str">
        <f t="shared" si="0"/>
        <v>更新绩效测量基准</v>
      </c>
      <c r="H35" t="str">
        <f>VLOOKUP(B35,'表-章节'!A:C,2,FALSE)</f>
        <v>05.6</v>
      </c>
      <c r="I35" t="str">
        <f>VLOOKUP(B35,'表-章节'!A:C,3,FALSE)</f>
        <v>5.6 控制范围</v>
      </c>
      <c r="J35">
        <f>IF(AND(C35="输出",ISNA(VLOOKUP("输出"&amp;D35,D$1:D34,1,FALSE))),J34+1,J34)</f>
        <v>9</v>
      </c>
      <c r="K35">
        <f>VLOOKUP("输出"&amp;D35,G:J,4,FALSE)</f>
        <v>4</v>
      </c>
      <c r="L35">
        <f t="shared" si="1"/>
        <v>2</v>
      </c>
      <c r="M35" t="s">
        <v>188</v>
      </c>
      <c r="O35" t="s">
        <v>24</v>
      </c>
      <c r="P35" t="str">
        <f t="shared" si="2"/>
        <v>[绩效测量基准](项目管理计划-绩效测量基准)</v>
      </c>
      <c r="Q35" t="s">
        <v>24</v>
      </c>
      <c r="R35" t="str">
        <f t="shared" si="3"/>
        <v>更新</v>
      </c>
      <c r="S35" t="s">
        <v>24</v>
      </c>
      <c r="T35" t="str">
        <f t="shared" si="4"/>
        <v>5.6 控制范围</v>
      </c>
      <c r="U35" t="s">
        <v>24</v>
      </c>
      <c r="V35" t="s">
        <v>24</v>
      </c>
      <c r="W35" t="str">
        <f t="shared" si="5"/>
        <v>5.6 控制范围</v>
      </c>
      <c r="X35" t="s">
        <v>24</v>
      </c>
      <c r="Y35" t="str">
        <f t="shared" si="6"/>
        <v>更新</v>
      </c>
      <c r="Z35" t="s">
        <v>24</v>
      </c>
      <c r="AA35" t="str">
        <f t="shared" si="7"/>
        <v>[绩效测量基准](项目管理计划-绩效测量基准)</v>
      </c>
      <c r="AB35" t="s">
        <v>24</v>
      </c>
    </row>
    <row r="36" spans="2:28">
      <c r="B36">
        <v>5.6</v>
      </c>
      <c r="C36" t="s">
        <v>86</v>
      </c>
      <c r="D36" t="s">
        <v>117</v>
      </c>
      <c r="G36" t="str">
        <f t="shared" si="0"/>
        <v>更新范围管理计划</v>
      </c>
      <c r="H36" t="str">
        <f>VLOOKUP(B36,'表-章节'!A:C,2,FALSE)</f>
        <v>05.6</v>
      </c>
      <c r="I36" t="str">
        <f>VLOOKUP(B36,'表-章节'!A:C,3,FALSE)</f>
        <v>5.6 控制范围</v>
      </c>
      <c r="J36">
        <f>IF(AND(C36="输出",ISNA(VLOOKUP("输出"&amp;D36,D$1:D35,1,FALSE))),J35+1,J35)</f>
        <v>9</v>
      </c>
      <c r="K36">
        <f>VLOOKUP("输出"&amp;D36,G:J,4,FALSE)</f>
        <v>7</v>
      </c>
      <c r="L36">
        <f t="shared" si="1"/>
        <v>2</v>
      </c>
      <c r="M36" t="s">
        <v>189</v>
      </c>
      <c r="O36" t="s">
        <v>24</v>
      </c>
      <c r="P36" t="str">
        <f t="shared" si="2"/>
        <v>[范围管理计划](项目管理计划-范围管理计划)</v>
      </c>
      <c r="Q36" t="s">
        <v>24</v>
      </c>
      <c r="R36" t="str">
        <f t="shared" si="3"/>
        <v>更新</v>
      </c>
      <c r="S36" t="s">
        <v>24</v>
      </c>
      <c r="T36" t="str">
        <f t="shared" si="4"/>
        <v>5.6 控制范围</v>
      </c>
      <c r="U36" t="s">
        <v>24</v>
      </c>
      <c r="V36" t="s">
        <v>24</v>
      </c>
      <c r="W36" t="str">
        <f t="shared" si="5"/>
        <v/>
      </c>
      <c r="X36" t="s">
        <v>24</v>
      </c>
      <c r="Y36" t="str">
        <f t="shared" si="6"/>
        <v>更新</v>
      </c>
      <c r="Z36" t="s">
        <v>24</v>
      </c>
      <c r="AA36" t="str">
        <f t="shared" si="7"/>
        <v>[范围管理计划](项目管理计划-范围管理计划)</v>
      </c>
      <c r="AB36" t="s">
        <v>24</v>
      </c>
    </row>
    <row r="37" spans="2:28">
      <c r="B37">
        <v>5.6</v>
      </c>
      <c r="C37" t="s">
        <v>86</v>
      </c>
      <c r="D37" t="s">
        <v>114</v>
      </c>
      <c r="G37" t="str">
        <f t="shared" si="0"/>
        <v>更新范围基准</v>
      </c>
      <c r="H37" t="str">
        <f>VLOOKUP(B37,'表-章节'!A:C,2,FALSE)</f>
        <v>05.6</v>
      </c>
      <c r="I37" t="str">
        <f>VLOOKUP(B37,'表-章节'!A:C,3,FALSE)</f>
        <v>5.6 控制范围</v>
      </c>
      <c r="J37">
        <f>IF(AND(C37="输出",ISNA(VLOOKUP("输出"&amp;D37,D$1:D36,1,FALSE))),J36+1,J36)</f>
        <v>9</v>
      </c>
      <c r="K37">
        <f>VLOOKUP("输出"&amp;D37,G:J,4,FALSE)</f>
        <v>9</v>
      </c>
      <c r="L37">
        <f t="shared" si="1"/>
        <v>2</v>
      </c>
      <c r="M37" t="s">
        <v>190</v>
      </c>
      <c r="O37" t="s">
        <v>24</v>
      </c>
      <c r="P37" t="str">
        <f t="shared" si="2"/>
        <v>[范围基准](项目管理计划-范围基准)</v>
      </c>
      <c r="Q37" t="s">
        <v>24</v>
      </c>
      <c r="R37" t="str">
        <f t="shared" si="3"/>
        <v>更新</v>
      </c>
      <c r="S37" t="s">
        <v>24</v>
      </c>
      <c r="T37" t="str">
        <f t="shared" si="4"/>
        <v>5.6 控制范围</v>
      </c>
      <c r="U37" t="s">
        <v>24</v>
      </c>
      <c r="V37" t="s">
        <v>24</v>
      </c>
      <c r="W37" t="str">
        <f t="shared" si="5"/>
        <v/>
      </c>
      <c r="X37" t="s">
        <v>24</v>
      </c>
      <c r="Y37" t="str">
        <f t="shared" si="6"/>
        <v>更新</v>
      </c>
      <c r="Z37" t="s">
        <v>24</v>
      </c>
      <c r="AA37" t="str">
        <f t="shared" si="7"/>
        <v>[范围基准](项目管理计划-范围基准)</v>
      </c>
      <c r="AB37" t="s">
        <v>24</v>
      </c>
    </row>
    <row r="38" spans="2:28">
      <c r="B38">
        <v>5.6</v>
      </c>
      <c r="C38" t="s">
        <v>86</v>
      </c>
      <c r="D38" t="s">
        <v>115</v>
      </c>
      <c r="G38" t="str">
        <f t="shared" si="0"/>
        <v>更新进度基准</v>
      </c>
      <c r="H38" t="str">
        <f>VLOOKUP(B38,'表-章节'!A:C,2,FALSE)</f>
        <v>05.6</v>
      </c>
      <c r="I38" t="str">
        <f>VLOOKUP(B38,'表-章节'!A:C,3,FALSE)</f>
        <v>5.6 控制范围</v>
      </c>
      <c r="J38">
        <f>IF(AND(C38="输出",ISNA(VLOOKUP("输出"&amp;D38,D$1:D37,1,FALSE))),J37+1,J37)</f>
        <v>9</v>
      </c>
      <c r="K38">
        <f>VLOOKUP("输出"&amp;D38,G:J,4,FALSE)</f>
        <v>11</v>
      </c>
      <c r="L38">
        <f t="shared" si="1"/>
        <v>2</v>
      </c>
      <c r="M38" t="s">
        <v>191</v>
      </c>
      <c r="O38" t="s">
        <v>24</v>
      </c>
      <c r="P38" t="str">
        <f t="shared" si="2"/>
        <v>[进度基准](项目管理计划-进度基准)</v>
      </c>
      <c r="Q38" t="s">
        <v>24</v>
      </c>
      <c r="R38" t="str">
        <f t="shared" si="3"/>
        <v>更新</v>
      </c>
      <c r="S38" t="s">
        <v>24</v>
      </c>
      <c r="T38" t="str">
        <f t="shared" si="4"/>
        <v>5.6 控制范围</v>
      </c>
      <c r="U38" t="s">
        <v>24</v>
      </c>
      <c r="V38" t="s">
        <v>24</v>
      </c>
      <c r="W38" t="str">
        <f t="shared" si="5"/>
        <v/>
      </c>
      <c r="X38" t="s">
        <v>24</v>
      </c>
      <c r="Y38" t="str">
        <f t="shared" si="6"/>
        <v>更新</v>
      </c>
      <c r="Z38" t="s">
        <v>24</v>
      </c>
      <c r="AA38" t="str">
        <f t="shared" si="7"/>
        <v>[进度基准](项目管理计划-进度基准)</v>
      </c>
      <c r="AB38" t="s">
        <v>24</v>
      </c>
    </row>
    <row r="39" spans="2:28">
      <c r="B39">
        <v>5.6</v>
      </c>
      <c r="C39" t="s">
        <v>86</v>
      </c>
      <c r="D39" t="s">
        <v>116</v>
      </c>
      <c r="G39" t="str">
        <f t="shared" si="0"/>
        <v>更新成本基准</v>
      </c>
      <c r="H39" t="str">
        <f>VLOOKUP(B39,'表-章节'!A:C,2,FALSE)</f>
        <v>05.6</v>
      </c>
      <c r="I39" t="str">
        <f>VLOOKUP(B39,'表-章节'!A:C,3,FALSE)</f>
        <v>5.6 控制范围</v>
      </c>
      <c r="J39">
        <f>IF(AND(C39="输出",ISNA(VLOOKUP("输出"&amp;D39,D$1:D38,1,FALSE))),J38+1,J38)</f>
        <v>9</v>
      </c>
      <c r="K39">
        <f>VLOOKUP("输出"&amp;D39,G:J,4,FALSE)</f>
        <v>13</v>
      </c>
      <c r="L39">
        <f t="shared" si="1"/>
        <v>2</v>
      </c>
      <c r="M39" t="s">
        <v>192</v>
      </c>
      <c r="O39" t="s">
        <v>24</v>
      </c>
      <c r="P39" t="str">
        <f t="shared" si="2"/>
        <v>[成本基准](项目管理计划-成本基准)</v>
      </c>
      <c r="Q39" t="s">
        <v>24</v>
      </c>
      <c r="R39" t="str">
        <f t="shared" si="3"/>
        <v>更新</v>
      </c>
      <c r="S39" t="s">
        <v>24</v>
      </c>
      <c r="T39" t="str">
        <f t="shared" si="4"/>
        <v>5.6 控制范围</v>
      </c>
      <c r="U39" t="s">
        <v>24</v>
      </c>
      <c r="V39" t="s">
        <v>24</v>
      </c>
      <c r="W39" t="str">
        <f t="shared" si="5"/>
        <v/>
      </c>
      <c r="X39" t="s">
        <v>24</v>
      </c>
      <c r="Y39" t="str">
        <f t="shared" si="6"/>
        <v>更新</v>
      </c>
      <c r="Z39" t="s">
        <v>24</v>
      </c>
      <c r="AA39" t="str">
        <f t="shared" si="7"/>
        <v>[成本基准](项目管理计划-成本基准)</v>
      </c>
      <c r="AB39" t="s">
        <v>24</v>
      </c>
    </row>
    <row r="40" spans="2:28">
      <c r="B40">
        <v>5.6</v>
      </c>
      <c r="C40" t="s">
        <v>88</v>
      </c>
      <c r="D40" t="s">
        <v>102</v>
      </c>
      <c r="G40" t="str">
        <f t="shared" si="0"/>
        <v>输入变更管理计划</v>
      </c>
      <c r="H40" t="str">
        <f>VLOOKUP(B40,'表-章节'!A:C,2,FALSE)</f>
        <v>05.6</v>
      </c>
      <c r="I40" t="str">
        <f>VLOOKUP(B40,'表-章节'!A:C,3,FALSE)</f>
        <v>5.6 控制范围</v>
      </c>
      <c r="J40">
        <f>IF(AND(C40="输出",ISNA(VLOOKUP("输出"&amp;D40,D$1:D39,1,FALSE))),J39+1,J39)</f>
        <v>9</v>
      </c>
      <c r="K40">
        <f>VLOOKUP("输出"&amp;D40,G:J,4,FALSE)</f>
        <v>2</v>
      </c>
      <c r="L40">
        <f t="shared" si="1"/>
        <v>3</v>
      </c>
      <c r="M40" t="s">
        <v>174</v>
      </c>
      <c r="O40" t="s">
        <v>24</v>
      </c>
      <c r="P40" t="str">
        <f t="shared" si="2"/>
        <v>[变更管理计划](项目管理计划-变更管理计划)</v>
      </c>
      <c r="Q40" t="s">
        <v>24</v>
      </c>
      <c r="R40" t="str">
        <f t="shared" si="3"/>
        <v>输入</v>
      </c>
      <c r="S40" t="s">
        <v>24</v>
      </c>
      <c r="T40" t="str">
        <f t="shared" si="4"/>
        <v>5.6 控制范围</v>
      </c>
      <c r="U40" t="s">
        <v>24</v>
      </c>
      <c r="V40" t="s">
        <v>24</v>
      </c>
      <c r="W40" t="str">
        <f t="shared" si="5"/>
        <v/>
      </c>
      <c r="X40" t="s">
        <v>24</v>
      </c>
      <c r="Y40" t="str">
        <f t="shared" si="6"/>
        <v>输入</v>
      </c>
      <c r="Z40" t="s">
        <v>24</v>
      </c>
      <c r="AA40" t="str">
        <f t="shared" si="7"/>
        <v>[变更管理计划](项目管理计划-变更管理计划)</v>
      </c>
      <c r="AB40" t="s">
        <v>24</v>
      </c>
    </row>
    <row r="41" spans="2:28">
      <c r="B41">
        <v>5.6</v>
      </c>
      <c r="C41" t="s">
        <v>88</v>
      </c>
      <c r="D41" t="s">
        <v>103</v>
      </c>
      <c r="G41" t="str">
        <f t="shared" si="0"/>
        <v>输入配置管理计划</v>
      </c>
      <c r="H41" t="str">
        <f>VLOOKUP(B41,'表-章节'!A:C,2,FALSE)</f>
        <v>05.6</v>
      </c>
      <c r="I41" t="str">
        <f>VLOOKUP(B41,'表-章节'!A:C,3,FALSE)</f>
        <v>5.6 控制范围</v>
      </c>
      <c r="J41">
        <f>IF(AND(C41="输出",ISNA(VLOOKUP("输出"&amp;D41,D$1:D40,1,FALSE))),J40+1,J40)</f>
        <v>9</v>
      </c>
      <c r="K41">
        <f>VLOOKUP("输出"&amp;D41,G:J,4,FALSE)</f>
        <v>3</v>
      </c>
      <c r="L41">
        <f t="shared" si="1"/>
        <v>3</v>
      </c>
      <c r="M41" t="s">
        <v>175</v>
      </c>
      <c r="O41" t="s">
        <v>24</v>
      </c>
      <c r="P41" t="str">
        <f t="shared" si="2"/>
        <v>[配置管理计划](项目管理计划-配置管理计划)</v>
      </c>
      <c r="Q41" t="s">
        <v>24</v>
      </c>
      <c r="R41" t="str">
        <f t="shared" si="3"/>
        <v>输入</v>
      </c>
      <c r="S41" t="s">
        <v>24</v>
      </c>
      <c r="T41" t="str">
        <f t="shared" si="4"/>
        <v>5.6 控制范围</v>
      </c>
      <c r="U41" t="s">
        <v>24</v>
      </c>
      <c r="V41" t="s">
        <v>24</v>
      </c>
      <c r="W41" t="str">
        <f t="shared" si="5"/>
        <v/>
      </c>
      <c r="X41" t="s">
        <v>24</v>
      </c>
      <c r="Y41" t="str">
        <f t="shared" si="6"/>
        <v>输入</v>
      </c>
      <c r="Z41" t="s">
        <v>24</v>
      </c>
      <c r="AA41" t="str">
        <f t="shared" si="7"/>
        <v>[配置管理计划](项目管理计划-配置管理计划)</v>
      </c>
      <c r="AB41" t="s">
        <v>24</v>
      </c>
    </row>
    <row r="42" spans="2:28">
      <c r="B42">
        <v>5.6</v>
      </c>
      <c r="C42" t="s">
        <v>88</v>
      </c>
      <c r="D42" t="s">
        <v>104</v>
      </c>
      <c r="G42" t="str">
        <f t="shared" si="0"/>
        <v>输入绩效测量基准</v>
      </c>
      <c r="H42" t="str">
        <f>VLOOKUP(B42,'表-章节'!A:C,2,FALSE)</f>
        <v>05.6</v>
      </c>
      <c r="I42" t="str">
        <f>VLOOKUP(B42,'表-章节'!A:C,3,FALSE)</f>
        <v>5.6 控制范围</v>
      </c>
      <c r="J42">
        <f>IF(AND(C42="输出",ISNA(VLOOKUP("输出"&amp;D42,D$1:D41,1,FALSE))),J41+1,J41)</f>
        <v>9</v>
      </c>
      <c r="K42">
        <f>VLOOKUP("输出"&amp;D42,G:J,4,FALSE)</f>
        <v>4</v>
      </c>
      <c r="L42">
        <f t="shared" si="1"/>
        <v>3</v>
      </c>
      <c r="M42" t="s">
        <v>193</v>
      </c>
      <c r="O42" t="s">
        <v>24</v>
      </c>
      <c r="P42" t="str">
        <f t="shared" si="2"/>
        <v>[绩效测量基准](项目管理计划-绩效测量基准)</v>
      </c>
      <c r="Q42" t="s">
        <v>24</v>
      </c>
      <c r="R42" t="str">
        <f t="shared" si="3"/>
        <v>输入</v>
      </c>
      <c r="S42" t="s">
        <v>24</v>
      </c>
      <c r="T42" t="str">
        <f t="shared" si="4"/>
        <v>5.6 控制范围</v>
      </c>
      <c r="U42" t="s">
        <v>24</v>
      </c>
      <c r="V42" t="s">
        <v>24</v>
      </c>
      <c r="W42" t="str">
        <f t="shared" si="5"/>
        <v/>
      </c>
      <c r="X42" t="s">
        <v>24</v>
      </c>
      <c r="Y42" t="str">
        <f t="shared" si="6"/>
        <v>输入</v>
      </c>
      <c r="Z42" t="s">
        <v>24</v>
      </c>
      <c r="AA42" t="str">
        <f t="shared" si="7"/>
        <v>[绩效测量基准](项目管理计划-绩效测量基准)</v>
      </c>
      <c r="AB42" t="s">
        <v>24</v>
      </c>
    </row>
    <row r="43" spans="2:28">
      <c r="B43">
        <v>5.6</v>
      </c>
      <c r="C43" t="s">
        <v>88</v>
      </c>
      <c r="D43" t="s">
        <v>117</v>
      </c>
      <c r="G43" t="str">
        <f t="shared" si="0"/>
        <v>输入范围管理计划</v>
      </c>
      <c r="H43" t="str">
        <f>VLOOKUP(B43,'表-章节'!A:C,2,FALSE)</f>
        <v>05.6</v>
      </c>
      <c r="I43" t="str">
        <f>VLOOKUP(B43,'表-章节'!A:C,3,FALSE)</f>
        <v>5.6 控制范围</v>
      </c>
      <c r="J43">
        <f>IF(AND(C43="输出",ISNA(VLOOKUP("输出"&amp;D43,D$1:D42,1,FALSE))),J42+1,J42)</f>
        <v>9</v>
      </c>
      <c r="K43">
        <f>VLOOKUP("输出"&amp;D43,G:J,4,FALSE)</f>
        <v>7</v>
      </c>
      <c r="L43">
        <f t="shared" si="1"/>
        <v>3</v>
      </c>
      <c r="M43" t="s">
        <v>184</v>
      </c>
      <c r="O43" t="s">
        <v>24</v>
      </c>
      <c r="P43" t="str">
        <f t="shared" si="2"/>
        <v>[范围管理计划](项目管理计划-范围管理计划)</v>
      </c>
      <c r="Q43" t="s">
        <v>24</v>
      </c>
      <c r="R43" t="str">
        <f t="shared" si="3"/>
        <v>输入</v>
      </c>
      <c r="S43" t="s">
        <v>24</v>
      </c>
      <c r="T43" t="str">
        <f t="shared" si="4"/>
        <v>5.6 控制范围</v>
      </c>
      <c r="U43" t="s">
        <v>24</v>
      </c>
      <c r="V43" t="s">
        <v>24</v>
      </c>
      <c r="W43" t="str">
        <f t="shared" si="5"/>
        <v/>
      </c>
      <c r="X43" t="s">
        <v>24</v>
      </c>
      <c r="Y43" t="str">
        <f t="shared" si="6"/>
        <v>输入</v>
      </c>
      <c r="Z43" t="s">
        <v>24</v>
      </c>
      <c r="AA43" t="str">
        <f t="shared" si="7"/>
        <v>[范围管理计划](项目管理计划-范围管理计划)</v>
      </c>
      <c r="AB43" t="s">
        <v>24</v>
      </c>
    </row>
    <row r="44" spans="2:28">
      <c r="B44">
        <v>5.6</v>
      </c>
      <c r="C44" t="s">
        <v>88</v>
      </c>
      <c r="D44" t="s">
        <v>118</v>
      </c>
      <c r="G44" t="str">
        <f t="shared" si="0"/>
        <v>输入需求管理计划</v>
      </c>
      <c r="H44" t="str">
        <f>VLOOKUP(B44,'表-章节'!A:C,2,FALSE)</f>
        <v>05.6</v>
      </c>
      <c r="I44" t="str">
        <f>VLOOKUP(B44,'表-章节'!A:C,3,FALSE)</f>
        <v>5.6 控制范围</v>
      </c>
      <c r="J44">
        <f>IF(AND(C44="输出",ISNA(VLOOKUP("输出"&amp;D44,D$1:D43,1,FALSE))),J43+1,J43)</f>
        <v>9</v>
      </c>
      <c r="K44">
        <f>VLOOKUP("输出"&amp;D44,G:J,4,FALSE)</f>
        <v>8</v>
      </c>
      <c r="L44">
        <f t="shared" si="1"/>
        <v>3</v>
      </c>
      <c r="M44" t="s">
        <v>185</v>
      </c>
      <c r="O44" t="s">
        <v>24</v>
      </c>
      <c r="P44" t="str">
        <f t="shared" si="2"/>
        <v>[需求管理计划](项目管理计划-需求管理计划)</v>
      </c>
      <c r="Q44" t="s">
        <v>24</v>
      </c>
      <c r="R44" t="str">
        <f t="shared" si="3"/>
        <v>输入</v>
      </c>
      <c r="S44" t="s">
        <v>24</v>
      </c>
      <c r="T44" t="str">
        <f t="shared" si="4"/>
        <v>5.6 控制范围</v>
      </c>
      <c r="U44" t="s">
        <v>24</v>
      </c>
      <c r="V44" t="s">
        <v>24</v>
      </c>
      <c r="W44" t="str">
        <f t="shared" si="5"/>
        <v/>
      </c>
      <c r="X44" t="s">
        <v>24</v>
      </c>
      <c r="Y44" t="str">
        <f t="shared" si="6"/>
        <v>输入</v>
      </c>
      <c r="Z44" t="s">
        <v>24</v>
      </c>
      <c r="AA44" t="str">
        <f t="shared" si="7"/>
        <v>[需求管理计划](项目管理计划-需求管理计划)</v>
      </c>
      <c r="AB44" t="s">
        <v>24</v>
      </c>
    </row>
    <row r="45" spans="2:28">
      <c r="B45">
        <v>5.6</v>
      </c>
      <c r="C45" t="s">
        <v>88</v>
      </c>
      <c r="D45" t="s">
        <v>114</v>
      </c>
      <c r="G45" t="str">
        <f t="shared" si="0"/>
        <v>输入范围基准</v>
      </c>
      <c r="H45" t="str">
        <f>VLOOKUP(B45,'表-章节'!A:C,2,FALSE)</f>
        <v>05.6</v>
      </c>
      <c r="I45" t="str">
        <f>VLOOKUP(B45,'表-章节'!A:C,3,FALSE)</f>
        <v>5.6 控制范围</v>
      </c>
      <c r="J45">
        <f>IF(AND(C45="输出",ISNA(VLOOKUP("输出"&amp;D45,D$1:D44,1,FALSE))),J44+1,J44)</f>
        <v>9</v>
      </c>
      <c r="K45">
        <f>VLOOKUP("输出"&amp;D45,G:J,4,FALSE)</f>
        <v>9</v>
      </c>
      <c r="L45">
        <f t="shared" si="1"/>
        <v>3</v>
      </c>
      <c r="M45" t="s">
        <v>176</v>
      </c>
      <c r="O45" t="s">
        <v>24</v>
      </c>
      <c r="P45" t="str">
        <f t="shared" si="2"/>
        <v>[范围基准](项目管理计划-范围基准)</v>
      </c>
      <c r="Q45" t="s">
        <v>24</v>
      </c>
      <c r="R45" t="str">
        <f t="shared" si="3"/>
        <v>输入</v>
      </c>
      <c r="S45" t="s">
        <v>24</v>
      </c>
      <c r="T45" t="str">
        <f t="shared" si="4"/>
        <v>5.6 控制范围</v>
      </c>
      <c r="U45" t="s">
        <v>24</v>
      </c>
      <c r="V45" t="s">
        <v>24</v>
      </c>
      <c r="W45" t="str">
        <f t="shared" si="5"/>
        <v/>
      </c>
      <c r="X45" t="s">
        <v>24</v>
      </c>
      <c r="Y45" t="str">
        <f t="shared" si="6"/>
        <v>输入</v>
      </c>
      <c r="Z45" t="s">
        <v>24</v>
      </c>
      <c r="AA45" t="str">
        <f t="shared" si="7"/>
        <v>[范围基准](项目管理计划-范围基准)</v>
      </c>
      <c r="AB45" t="s">
        <v>24</v>
      </c>
    </row>
    <row r="46" spans="2:28">
      <c r="B46">
        <v>6.1</v>
      </c>
      <c r="C46" t="s">
        <v>84</v>
      </c>
      <c r="D46" t="s">
        <v>121</v>
      </c>
      <c r="G46" t="str">
        <f t="shared" si="0"/>
        <v>输出进度管理计划</v>
      </c>
      <c r="H46" t="str">
        <f>VLOOKUP(B46,'表-章节'!A:C,2,FALSE)</f>
        <v>06.1</v>
      </c>
      <c r="I46" t="str">
        <f>VLOOKUP(B46,'表-章节'!A:C,3,FALSE)</f>
        <v>6.1 规划进度管理</v>
      </c>
      <c r="J46">
        <f>IF(AND(C46="输出",ISNA(VLOOKUP("输出"&amp;D46,D$1:D45,1,FALSE))),J45+1,J45)</f>
        <v>10</v>
      </c>
      <c r="K46">
        <f>VLOOKUP("输出"&amp;D46,G:J,4,FALSE)</f>
        <v>10</v>
      </c>
      <c r="L46">
        <f t="shared" si="1"/>
        <v>1</v>
      </c>
      <c r="M46" t="s">
        <v>194</v>
      </c>
      <c r="O46" t="s">
        <v>24</v>
      </c>
      <c r="P46" t="str">
        <f t="shared" si="2"/>
        <v>[进度管理计划](项目管理计划-进度管理计划)</v>
      </c>
      <c r="Q46" t="s">
        <v>24</v>
      </c>
      <c r="R46" t="str">
        <f t="shared" si="3"/>
        <v>输出</v>
      </c>
      <c r="S46" t="s">
        <v>24</v>
      </c>
      <c r="T46" t="str">
        <f t="shared" si="4"/>
        <v>6.1 规划进度管理</v>
      </c>
      <c r="U46" t="s">
        <v>24</v>
      </c>
      <c r="V46" t="s">
        <v>24</v>
      </c>
      <c r="W46" t="str">
        <f t="shared" si="5"/>
        <v>6.1 规划进度管理</v>
      </c>
      <c r="X46" t="s">
        <v>24</v>
      </c>
      <c r="Y46" t="str">
        <f t="shared" si="6"/>
        <v>输出</v>
      </c>
      <c r="Z46" t="s">
        <v>24</v>
      </c>
      <c r="AA46" t="str">
        <f t="shared" si="7"/>
        <v>[进度管理计划](项目管理计划-进度管理计划)</v>
      </c>
      <c r="AB46" t="s">
        <v>24</v>
      </c>
    </row>
    <row r="47" spans="2:28">
      <c r="B47">
        <v>6.1</v>
      </c>
      <c r="C47" t="s">
        <v>88</v>
      </c>
      <c r="D47" t="s">
        <v>109</v>
      </c>
      <c r="G47" t="str">
        <f t="shared" si="0"/>
        <v>输入开发方法</v>
      </c>
      <c r="H47" t="str">
        <f>VLOOKUP(B47,'表-章节'!A:C,2,FALSE)</f>
        <v>06.1</v>
      </c>
      <c r="I47" t="str">
        <f>VLOOKUP(B47,'表-章节'!A:C,3,FALSE)</f>
        <v>6.1 规划进度管理</v>
      </c>
      <c r="J47">
        <f>IF(AND(C47="输出",ISNA(VLOOKUP("输出"&amp;D47,D$1:D46,1,FALSE))),J46+1,J46)</f>
        <v>10</v>
      </c>
      <c r="K47">
        <f>VLOOKUP("输出"&amp;D47,G:J,4,FALSE)</f>
        <v>6</v>
      </c>
      <c r="L47">
        <f t="shared" si="1"/>
        <v>3</v>
      </c>
      <c r="M47" t="s">
        <v>182</v>
      </c>
      <c r="O47" t="s">
        <v>24</v>
      </c>
      <c r="P47" t="str">
        <f t="shared" si="2"/>
        <v>[开发方法](项目管理计划-开发方法)</v>
      </c>
      <c r="Q47" t="s">
        <v>24</v>
      </c>
      <c r="R47" t="str">
        <f t="shared" si="3"/>
        <v>输入</v>
      </c>
      <c r="S47" t="s">
        <v>24</v>
      </c>
      <c r="T47" t="str">
        <f t="shared" si="4"/>
        <v>6.1 规划进度管理</v>
      </c>
      <c r="U47" t="s">
        <v>24</v>
      </c>
      <c r="V47" t="s">
        <v>24</v>
      </c>
      <c r="W47" t="str">
        <f t="shared" si="5"/>
        <v/>
      </c>
      <c r="X47" t="s">
        <v>24</v>
      </c>
      <c r="Y47" t="str">
        <f t="shared" si="6"/>
        <v>输入</v>
      </c>
      <c r="Z47" t="s">
        <v>24</v>
      </c>
      <c r="AA47" t="str">
        <f t="shared" si="7"/>
        <v>[开发方法](项目管理计划-开发方法)</v>
      </c>
      <c r="AB47" t="s">
        <v>24</v>
      </c>
    </row>
    <row r="48" spans="2:28">
      <c r="B48">
        <v>6.1</v>
      </c>
      <c r="C48" t="s">
        <v>88</v>
      </c>
      <c r="D48" t="s">
        <v>117</v>
      </c>
      <c r="G48" t="str">
        <f t="shared" si="0"/>
        <v>输入范围管理计划</v>
      </c>
      <c r="H48" t="str">
        <f>VLOOKUP(B48,'表-章节'!A:C,2,FALSE)</f>
        <v>06.1</v>
      </c>
      <c r="I48" t="str">
        <f>VLOOKUP(B48,'表-章节'!A:C,3,FALSE)</f>
        <v>6.1 规划进度管理</v>
      </c>
      <c r="J48">
        <f>IF(AND(C48="输出",ISNA(VLOOKUP("输出"&amp;D48,D$1:D47,1,FALSE))),J47+1,J47)</f>
        <v>10</v>
      </c>
      <c r="K48">
        <f>VLOOKUP("输出"&amp;D48,G:J,4,FALSE)</f>
        <v>7</v>
      </c>
      <c r="L48">
        <f t="shared" si="1"/>
        <v>3</v>
      </c>
      <c r="M48" t="s">
        <v>184</v>
      </c>
      <c r="O48" t="s">
        <v>24</v>
      </c>
      <c r="P48" t="str">
        <f t="shared" si="2"/>
        <v>[范围管理计划](项目管理计划-范围管理计划)</v>
      </c>
      <c r="Q48" t="s">
        <v>24</v>
      </c>
      <c r="R48" t="str">
        <f t="shared" si="3"/>
        <v>输入</v>
      </c>
      <c r="S48" t="s">
        <v>24</v>
      </c>
      <c r="T48" t="str">
        <f t="shared" si="4"/>
        <v>6.1 规划进度管理</v>
      </c>
      <c r="U48" t="s">
        <v>24</v>
      </c>
      <c r="V48" t="s">
        <v>24</v>
      </c>
      <c r="W48" t="str">
        <f t="shared" si="5"/>
        <v/>
      </c>
      <c r="X48" t="s">
        <v>24</v>
      </c>
      <c r="Y48" t="str">
        <f t="shared" si="6"/>
        <v>输入</v>
      </c>
      <c r="Z48" t="s">
        <v>24</v>
      </c>
      <c r="AA48" t="str">
        <f t="shared" si="7"/>
        <v>[范围管理计划](项目管理计划-范围管理计划)</v>
      </c>
      <c r="AB48" t="s">
        <v>24</v>
      </c>
    </row>
    <row r="49" spans="2:28">
      <c r="B49">
        <v>6.2</v>
      </c>
      <c r="C49" t="s">
        <v>86</v>
      </c>
      <c r="D49" t="s">
        <v>115</v>
      </c>
      <c r="G49" t="str">
        <f t="shared" si="0"/>
        <v>更新进度基准</v>
      </c>
      <c r="H49" t="str">
        <f>VLOOKUP(B49,'表-章节'!A:C,2,FALSE)</f>
        <v>06.2</v>
      </c>
      <c r="I49" t="str">
        <f>VLOOKUP(B49,'表-章节'!A:C,3,FALSE)</f>
        <v>6.2 定义活动</v>
      </c>
      <c r="J49">
        <f>IF(AND(C49="输出",ISNA(VLOOKUP("输出"&amp;D49,D$1:D48,1,FALSE))),J48+1,J48)</f>
        <v>10</v>
      </c>
      <c r="K49">
        <f>VLOOKUP("输出"&amp;D49,G:J,4,FALSE)</f>
        <v>11</v>
      </c>
      <c r="L49">
        <f t="shared" si="1"/>
        <v>2</v>
      </c>
      <c r="M49" t="s">
        <v>191</v>
      </c>
      <c r="O49" t="s">
        <v>24</v>
      </c>
      <c r="P49" t="str">
        <f t="shared" si="2"/>
        <v>[进度基准](项目管理计划-进度基准)</v>
      </c>
      <c r="Q49" t="s">
        <v>24</v>
      </c>
      <c r="R49" t="str">
        <f t="shared" si="3"/>
        <v>更新</v>
      </c>
      <c r="S49" t="s">
        <v>24</v>
      </c>
      <c r="T49" t="str">
        <f t="shared" si="4"/>
        <v>6.2 定义活动</v>
      </c>
      <c r="U49" t="s">
        <v>24</v>
      </c>
      <c r="V49" t="s">
        <v>24</v>
      </c>
      <c r="W49" t="str">
        <f t="shared" si="5"/>
        <v>6.2 定义活动</v>
      </c>
      <c r="X49" t="s">
        <v>24</v>
      </c>
      <c r="Y49" t="str">
        <f t="shared" si="6"/>
        <v>更新</v>
      </c>
      <c r="Z49" t="s">
        <v>24</v>
      </c>
      <c r="AA49" t="str">
        <f t="shared" si="7"/>
        <v>[进度基准](项目管理计划-进度基准)</v>
      </c>
      <c r="AB49" t="s">
        <v>24</v>
      </c>
    </row>
    <row r="50" spans="2:28">
      <c r="B50">
        <v>6.2</v>
      </c>
      <c r="C50" t="s">
        <v>86</v>
      </c>
      <c r="D50" t="s">
        <v>116</v>
      </c>
      <c r="G50" t="str">
        <f t="shared" si="0"/>
        <v>更新成本基准</v>
      </c>
      <c r="H50" t="str">
        <f>VLOOKUP(B50,'表-章节'!A:C,2,FALSE)</f>
        <v>06.2</v>
      </c>
      <c r="I50" t="str">
        <f>VLOOKUP(B50,'表-章节'!A:C,3,FALSE)</f>
        <v>6.2 定义活动</v>
      </c>
      <c r="J50">
        <f>IF(AND(C50="输出",ISNA(VLOOKUP("输出"&amp;D50,D$1:D49,1,FALSE))),J49+1,J49)</f>
        <v>10</v>
      </c>
      <c r="K50">
        <f>VLOOKUP("输出"&amp;D50,G:J,4,FALSE)</f>
        <v>13</v>
      </c>
      <c r="L50">
        <f t="shared" si="1"/>
        <v>2</v>
      </c>
      <c r="M50" t="s">
        <v>192</v>
      </c>
      <c r="O50" t="s">
        <v>24</v>
      </c>
      <c r="P50" t="str">
        <f t="shared" si="2"/>
        <v>[成本基准](项目管理计划-成本基准)</v>
      </c>
      <c r="Q50" t="s">
        <v>24</v>
      </c>
      <c r="R50" t="str">
        <f t="shared" si="3"/>
        <v>更新</v>
      </c>
      <c r="S50" t="s">
        <v>24</v>
      </c>
      <c r="T50" t="str">
        <f t="shared" si="4"/>
        <v>6.2 定义活动</v>
      </c>
      <c r="U50" t="s">
        <v>24</v>
      </c>
      <c r="V50" t="s">
        <v>24</v>
      </c>
      <c r="W50" t="str">
        <f t="shared" si="5"/>
        <v/>
      </c>
      <c r="X50" t="s">
        <v>24</v>
      </c>
      <c r="Y50" t="str">
        <f t="shared" si="6"/>
        <v>更新</v>
      </c>
      <c r="Z50" t="s">
        <v>24</v>
      </c>
      <c r="AA50" t="str">
        <f t="shared" si="7"/>
        <v>[成本基准](项目管理计划-成本基准)</v>
      </c>
      <c r="AB50" t="s">
        <v>24</v>
      </c>
    </row>
    <row r="51" spans="2:28">
      <c r="B51">
        <v>6.2</v>
      </c>
      <c r="C51" t="s">
        <v>88</v>
      </c>
      <c r="D51" t="s">
        <v>117</v>
      </c>
      <c r="G51" t="str">
        <f t="shared" si="0"/>
        <v>输入范围管理计划</v>
      </c>
      <c r="H51" t="str">
        <f>VLOOKUP(B51,'表-章节'!A:C,2,FALSE)</f>
        <v>06.2</v>
      </c>
      <c r="I51" t="str">
        <f>VLOOKUP(B51,'表-章节'!A:C,3,FALSE)</f>
        <v>6.2 定义活动</v>
      </c>
      <c r="J51">
        <f>IF(AND(C51="输出",ISNA(VLOOKUP("输出"&amp;D51,D$1:D50,1,FALSE))),J50+1,J50)</f>
        <v>10</v>
      </c>
      <c r="K51">
        <f>VLOOKUP("输出"&amp;D51,G:J,4,FALSE)</f>
        <v>7</v>
      </c>
      <c r="L51">
        <f t="shared" si="1"/>
        <v>3</v>
      </c>
      <c r="M51" t="s">
        <v>184</v>
      </c>
      <c r="O51" t="s">
        <v>24</v>
      </c>
      <c r="P51" t="str">
        <f t="shared" si="2"/>
        <v>[范围管理计划](项目管理计划-范围管理计划)</v>
      </c>
      <c r="Q51" t="s">
        <v>24</v>
      </c>
      <c r="R51" t="str">
        <f t="shared" si="3"/>
        <v>输入</v>
      </c>
      <c r="S51" t="s">
        <v>24</v>
      </c>
      <c r="T51" t="str">
        <f t="shared" si="4"/>
        <v>6.2 定义活动</v>
      </c>
      <c r="U51" t="s">
        <v>24</v>
      </c>
      <c r="V51" t="s">
        <v>24</v>
      </c>
      <c r="W51" t="str">
        <f t="shared" si="5"/>
        <v/>
      </c>
      <c r="X51" t="s">
        <v>24</v>
      </c>
      <c r="Y51" t="str">
        <f t="shared" si="6"/>
        <v>输入</v>
      </c>
      <c r="Z51" t="s">
        <v>24</v>
      </c>
      <c r="AA51" t="str">
        <f t="shared" si="7"/>
        <v>[范围管理计划](项目管理计划-范围管理计划)</v>
      </c>
      <c r="AB51" t="s">
        <v>24</v>
      </c>
    </row>
    <row r="52" spans="2:28">
      <c r="B52">
        <v>6.2</v>
      </c>
      <c r="C52" t="s">
        <v>88</v>
      </c>
      <c r="D52" t="s">
        <v>114</v>
      </c>
      <c r="G52" t="str">
        <f t="shared" si="0"/>
        <v>输入范围基准</v>
      </c>
      <c r="H52" t="str">
        <f>VLOOKUP(B52,'表-章节'!A:C,2,FALSE)</f>
        <v>06.2</v>
      </c>
      <c r="I52" t="str">
        <f>VLOOKUP(B52,'表-章节'!A:C,3,FALSE)</f>
        <v>6.2 定义活动</v>
      </c>
      <c r="J52">
        <f>IF(AND(C52="输出",ISNA(VLOOKUP("输出"&amp;D52,D$1:D51,1,FALSE))),J51+1,J51)</f>
        <v>10</v>
      </c>
      <c r="K52">
        <f>VLOOKUP("输出"&amp;D52,G:J,4,FALSE)</f>
        <v>9</v>
      </c>
      <c r="L52">
        <f t="shared" si="1"/>
        <v>3</v>
      </c>
      <c r="M52" t="s">
        <v>176</v>
      </c>
      <c r="O52" t="s">
        <v>24</v>
      </c>
      <c r="P52" t="str">
        <f t="shared" si="2"/>
        <v>[范围基准](项目管理计划-范围基准)</v>
      </c>
      <c r="Q52" t="s">
        <v>24</v>
      </c>
      <c r="R52" t="str">
        <f t="shared" si="3"/>
        <v>输入</v>
      </c>
      <c r="S52" t="s">
        <v>24</v>
      </c>
      <c r="T52" t="str">
        <f t="shared" si="4"/>
        <v>6.2 定义活动</v>
      </c>
      <c r="U52" t="s">
        <v>24</v>
      </c>
      <c r="V52" t="s">
        <v>24</v>
      </c>
      <c r="W52" t="str">
        <f t="shared" si="5"/>
        <v/>
      </c>
      <c r="X52" t="s">
        <v>24</v>
      </c>
      <c r="Y52" t="str">
        <f t="shared" si="6"/>
        <v>输入</v>
      </c>
      <c r="Z52" t="s">
        <v>24</v>
      </c>
      <c r="AA52" t="str">
        <f t="shared" si="7"/>
        <v>[范围基准](项目管理计划-范围基准)</v>
      </c>
      <c r="AB52" t="s">
        <v>24</v>
      </c>
    </row>
    <row r="53" spans="2:28">
      <c r="B53">
        <v>6.3</v>
      </c>
      <c r="C53" t="s">
        <v>88</v>
      </c>
      <c r="D53" t="s">
        <v>117</v>
      </c>
      <c r="G53" t="str">
        <f t="shared" si="0"/>
        <v>输入范围管理计划</v>
      </c>
      <c r="H53" t="str">
        <f>VLOOKUP(B53,'表-章节'!A:C,2,FALSE)</f>
        <v>06.3</v>
      </c>
      <c r="I53" t="str">
        <f>VLOOKUP(B53,'表-章节'!A:C,3,FALSE)</f>
        <v>6.3 排列活动顺序</v>
      </c>
      <c r="J53">
        <f>IF(AND(C53="输出",ISNA(VLOOKUP("输出"&amp;D53,D$1:D52,1,FALSE))),J52+1,J52)</f>
        <v>10</v>
      </c>
      <c r="K53">
        <f>VLOOKUP("输出"&amp;D53,G:J,4,FALSE)</f>
        <v>7</v>
      </c>
      <c r="L53">
        <f t="shared" si="1"/>
        <v>3</v>
      </c>
      <c r="M53" t="s">
        <v>184</v>
      </c>
      <c r="O53" t="s">
        <v>24</v>
      </c>
      <c r="P53" t="str">
        <f t="shared" si="2"/>
        <v>[范围管理计划](项目管理计划-范围管理计划)</v>
      </c>
      <c r="Q53" t="s">
        <v>24</v>
      </c>
      <c r="R53" t="str">
        <f t="shared" si="3"/>
        <v>输入</v>
      </c>
      <c r="S53" t="s">
        <v>24</v>
      </c>
      <c r="T53" t="str">
        <f t="shared" si="4"/>
        <v>6.3 排列活动顺序</v>
      </c>
      <c r="U53" t="s">
        <v>24</v>
      </c>
      <c r="V53" t="s">
        <v>24</v>
      </c>
      <c r="W53" t="str">
        <f t="shared" si="5"/>
        <v>6.3 排列活动顺序</v>
      </c>
      <c r="X53" t="s">
        <v>24</v>
      </c>
      <c r="Y53" t="str">
        <f t="shared" si="6"/>
        <v>输入</v>
      </c>
      <c r="Z53" t="s">
        <v>24</v>
      </c>
      <c r="AA53" t="str">
        <f t="shared" si="7"/>
        <v>[范围管理计划](项目管理计划-范围管理计划)</v>
      </c>
      <c r="AB53" t="s">
        <v>24</v>
      </c>
    </row>
    <row r="54" spans="2:28">
      <c r="B54">
        <v>6.3</v>
      </c>
      <c r="C54" t="s">
        <v>88</v>
      </c>
      <c r="D54" t="s">
        <v>114</v>
      </c>
      <c r="G54" t="str">
        <f t="shared" si="0"/>
        <v>输入范围基准</v>
      </c>
      <c r="H54" t="str">
        <f>VLOOKUP(B54,'表-章节'!A:C,2,FALSE)</f>
        <v>06.3</v>
      </c>
      <c r="I54" t="str">
        <f>VLOOKUP(B54,'表-章节'!A:C,3,FALSE)</f>
        <v>6.3 排列活动顺序</v>
      </c>
      <c r="J54">
        <f>IF(AND(C54="输出",ISNA(VLOOKUP("输出"&amp;D54,D$1:D53,1,FALSE))),J53+1,J53)</f>
        <v>10</v>
      </c>
      <c r="K54">
        <f>VLOOKUP("输出"&amp;D54,G:J,4,FALSE)</f>
        <v>9</v>
      </c>
      <c r="L54">
        <f t="shared" si="1"/>
        <v>3</v>
      </c>
      <c r="M54" t="s">
        <v>176</v>
      </c>
      <c r="O54" t="s">
        <v>24</v>
      </c>
      <c r="P54" t="str">
        <f t="shared" si="2"/>
        <v>[范围基准](项目管理计划-范围基准)</v>
      </c>
      <c r="Q54" t="s">
        <v>24</v>
      </c>
      <c r="R54" t="str">
        <f t="shared" si="3"/>
        <v>输入</v>
      </c>
      <c r="S54" t="s">
        <v>24</v>
      </c>
      <c r="T54" t="str">
        <f t="shared" si="4"/>
        <v>6.3 排列活动顺序</v>
      </c>
      <c r="U54" t="s">
        <v>24</v>
      </c>
      <c r="V54" t="s">
        <v>24</v>
      </c>
      <c r="W54" t="str">
        <f t="shared" si="5"/>
        <v/>
      </c>
      <c r="X54" t="s">
        <v>24</v>
      </c>
      <c r="Y54" t="str">
        <f t="shared" si="6"/>
        <v>输入</v>
      </c>
      <c r="Z54" t="s">
        <v>24</v>
      </c>
      <c r="AA54" t="str">
        <f t="shared" si="7"/>
        <v>[范围基准](项目管理计划-范围基准)</v>
      </c>
      <c r="AB54" t="s">
        <v>24</v>
      </c>
    </row>
    <row r="55" spans="2:28">
      <c r="B55">
        <v>6.4</v>
      </c>
      <c r="C55" t="s">
        <v>88</v>
      </c>
      <c r="D55" t="s">
        <v>117</v>
      </c>
      <c r="G55" t="str">
        <f t="shared" si="0"/>
        <v>输入范围管理计划</v>
      </c>
      <c r="H55" t="str">
        <f>VLOOKUP(B55,'表-章节'!A:C,2,FALSE)</f>
        <v>06.4</v>
      </c>
      <c r="I55" t="str">
        <f>VLOOKUP(B55,'表-章节'!A:C,3,FALSE)</f>
        <v>6.4 估算活动持续时间</v>
      </c>
      <c r="J55">
        <f>IF(AND(C55="输出",ISNA(VLOOKUP("输出"&amp;D55,D$1:D54,1,FALSE))),J54+1,J54)</f>
        <v>10</v>
      </c>
      <c r="K55">
        <f>VLOOKUP("输出"&amp;D55,G:J,4,FALSE)</f>
        <v>7</v>
      </c>
      <c r="L55">
        <f t="shared" si="1"/>
        <v>3</v>
      </c>
      <c r="M55" t="s">
        <v>184</v>
      </c>
      <c r="O55" t="s">
        <v>24</v>
      </c>
      <c r="P55" t="str">
        <f t="shared" si="2"/>
        <v>[范围管理计划](项目管理计划-范围管理计划)</v>
      </c>
      <c r="Q55" t="s">
        <v>24</v>
      </c>
      <c r="R55" t="str">
        <f t="shared" si="3"/>
        <v>输入</v>
      </c>
      <c r="S55" t="s">
        <v>24</v>
      </c>
      <c r="T55" t="str">
        <f t="shared" si="4"/>
        <v>6.4 估算活动持续时间</v>
      </c>
      <c r="U55" t="s">
        <v>24</v>
      </c>
      <c r="V55" t="s">
        <v>24</v>
      </c>
      <c r="W55" t="str">
        <f t="shared" si="5"/>
        <v>6.4 估算活动持续时间</v>
      </c>
      <c r="X55" t="s">
        <v>24</v>
      </c>
      <c r="Y55" t="str">
        <f t="shared" si="6"/>
        <v>输入</v>
      </c>
      <c r="Z55" t="s">
        <v>24</v>
      </c>
      <c r="AA55" t="str">
        <f t="shared" si="7"/>
        <v>[范围管理计划](项目管理计划-范围管理计划)</v>
      </c>
      <c r="AB55" t="s">
        <v>24</v>
      </c>
    </row>
    <row r="56" spans="2:28">
      <c r="B56">
        <v>6.4</v>
      </c>
      <c r="C56" t="s">
        <v>88</v>
      </c>
      <c r="D56" t="s">
        <v>114</v>
      </c>
      <c r="G56" t="str">
        <f t="shared" si="0"/>
        <v>输入范围基准</v>
      </c>
      <c r="H56" t="str">
        <f>VLOOKUP(B56,'表-章节'!A:C,2,FALSE)</f>
        <v>06.4</v>
      </c>
      <c r="I56" t="str">
        <f>VLOOKUP(B56,'表-章节'!A:C,3,FALSE)</f>
        <v>6.4 估算活动持续时间</v>
      </c>
      <c r="J56">
        <f>IF(AND(C56="输出",ISNA(VLOOKUP("输出"&amp;D56,D$1:D55,1,FALSE))),J55+1,J55)</f>
        <v>10</v>
      </c>
      <c r="K56">
        <f>VLOOKUP("输出"&amp;D56,G:J,4,FALSE)</f>
        <v>9</v>
      </c>
      <c r="L56">
        <f t="shared" si="1"/>
        <v>3</v>
      </c>
      <c r="M56" t="s">
        <v>176</v>
      </c>
      <c r="O56" t="s">
        <v>24</v>
      </c>
      <c r="P56" t="str">
        <f t="shared" si="2"/>
        <v>[范围基准](项目管理计划-范围基准)</v>
      </c>
      <c r="Q56" t="s">
        <v>24</v>
      </c>
      <c r="R56" t="str">
        <f t="shared" si="3"/>
        <v>输入</v>
      </c>
      <c r="S56" t="s">
        <v>24</v>
      </c>
      <c r="T56" t="str">
        <f t="shared" si="4"/>
        <v>6.4 估算活动持续时间</v>
      </c>
      <c r="U56" t="s">
        <v>24</v>
      </c>
      <c r="V56" t="s">
        <v>24</v>
      </c>
      <c r="W56" t="str">
        <f t="shared" si="5"/>
        <v/>
      </c>
      <c r="X56" t="s">
        <v>24</v>
      </c>
      <c r="Y56" t="str">
        <f t="shared" si="6"/>
        <v>输入</v>
      </c>
      <c r="Z56" t="s">
        <v>24</v>
      </c>
      <c r="AA56" t="str">
        <f t="shared" si="7"/>
        <v>[范围基准](项目管理计划-范围基准)</v>
      </c>
      <c r="AB56" t="s">
        <v>24</v>
      </c>
    </row>
    <row r="57" spans="2:28">
      <c r="B57">
        <v>6.5</v>
      </c>
      <c r="C57" t="s">
        <v>84</v>
      </c>
      <c r="D57" t="s">
        <v>115</v>
      </c>
      <c r="G57" t="str">
        <f t="shared" si="0"/>
        <v>输出进度基准</v>
      </c>
      <c r="H57" t="str">
        <f>VLOOKUP(B57,'表-章节'!A:C,2,FALSE)</f>
        <v>06.5</v>
      </c>
      <c r="I57" t="str">
        <f>VLOOKUP(B57,'表-章节'!A:C,3,FALSE)</f>
        <v>6.5 制定进度计划</v>
      </c>
      <c r="J57">
        <f>IF(AND(C57="输出",ISNA(VLOOKUP("输出"&amp;D57,D$1:D56,1,FALSE))),J56+1,J56)</f>
        <v>11</v>
      </c>
      <c r="K57">
        <f>VLOOKUP("输出"&amp;D57,G:J,4,FALSE)</f>
        <v>11</v>
      </c>
      <c r="L57">
        <f t="shared" si="1"/>
        <v>1</v>
      </c>
      <c r="M57" t="s">
        <v>195</v>
      </c>
      <c r="O57" t="s">
        <v>24</v>
      </c>
      <c r="P57" t="str">
        <f t="shared" si="2"/>
        <v>[进度基准](项目管理计划-进度基准)</v>
      </c>
      <c r="Q57" t="s">
        <v>24</v>
      </c>
      <c r="R57" t="str">
        <f t="shared" si="3"/>
        <v>输出</v>
      </c>
      <c r="S57" t="s">
        <v>24</v>
      </c>
      <c r="T57" t="str">
        <f t="shared" si="4"/>
        <v>6.5 制定进度计划</v>
      </c>
      <c r="U57" t="s">
        <v>24</v>
      </c>
      <c r="V57" t="s">
        <v>24</v>
      </c>
      <c r="W57" t="str">
        <f t="shared" si="5"/>
        <v>6.5 制定进度计划</v>
      </c>
      <c r="X57" t="s">
        <v>24</v>
      </c>
      <c r="Y57" t="str">
        <f t="shared" si="6"/>
        <v>输出</v>
      </c>
      <c r="Z57" t="s">
        <v>24</v>
      </c>
      <c r="AA57" t="str">
        <f t="shared" si="7"/>
        <v>[进度基准](项目管理计划-进度基准)</v>
      </c>
      <c r="AB57" t="s">
        <v>24</v>
      </c>
    </row>
    <row r="58" spans="2:28">
      <c r="B58">
        <v>6.5</v>
      </c>
      <c r="C58" t="s">
        <v>86</v>
      </c>
      <c r="D58" t="s">
        <v>115</v>
      </c>
      <c r="G58" t="str">
        <f t="shared" si="0"/>
        <v>更新进度基准</v>
      </c>
      <c r="H58" t="str">
        <f>VLOOKUP(B58,'表-章节'!A:C,2,FALSE)</f>
        <v>06.5</v>
      </c>
      <c r="I58" t="str">
        <f>VLOOKUP(B58,'表-章节'!A:C,3,FALSE)</f>
        <v>6.5 制定进度计划</v>
      </c>
      <c r="J58">
        <f>IF(AND(C58="输出",ISNA(VLOOKUP("输出"&amp;D58,D$1:D57,1,FALSE))),J57+1,J57)</f>
        <v>11</v>
      </c>
      <c r="K58">
        <f>VLOOKUP("输出"&amp;D58,G:J,4,FALSE)</f>
        <v>11</v>
      </c>
      <c r="L58">
        <f t="shared" si="1"/>
        <v>2</v>
      </c>
      <c r="M58" t="s">
        <v>191</v>
      </c>
      <c r="O58" t="s">
        <v>24</v>
      </c>
      <c r="P58" t="str">
        <f t="shared" si="2"/>
        <v/>
      </c>
      <c r="Q58" t="s">
        <v>24</v>
      </c>
      <c r="R58" t="str">
        <f t="shared" si="3"/>
        <v>更新</v>
      </c>
      <c r="S58" t="s">
        <v>24</v>
      </c>
      <c r="T58" t="str">
        <f t="shared" si="4"/>
        <v>6.5 制定进度计划</v>
      </c>
      <c r="U58" t="s">
        <v>24</v>
      </c>
      <c r="V58" t="s">
        <v>24</v>
      </c>
      <c r="W58" t="str">
        <f t="shared" si="5"/>
        <v/>
      </c>
      <c r="X58" t="s">
        <v>24</v>
      </c>
      <c r="Y58" t="str">
        <f t="shared" si="6"/>
        <v>更新</v>
      </c>
      <c r="Z58" t="s">
        <v>24</v>
      </c>
      <c r="AA58" t="str">
        <f t="shared" si="7"/>
        <v>[进度基准](项目管理计划-进度基准)</v>
      </c>
      <c r="AB58" t="s">
        <v>24</v>
      </c>
    </row>
    <row r="59" spans="2:28">
      <c r="B59">
        <v>6.5</v>
      </c>
      <c r="C59" t="s">
        <v>86</v>
      </c>
      <c r="D59" t="s">
        <v>116</v>
      </c>
      <c r="G59" t="str">
        <f t="shared" si="0"/>
        <v>更新成本基准</v>
      </c>
      <c r="H59" t="str">
        <f>VLOOKUP(B59,'表-章节'!A:C,2,FALSE)</f>
        <v>06.5</v>
      </c>
      <c r="I59" t="str">
        <f>VLOOKUP(B59,'表-章节'!A:C,3,FALSE)</f>
        <v>6.5 制定进度计划</v>
      </c>
      <c r="J59">
        <f>IF(AND(C59="输出",ISNA(VLOOKUP("输出"&amp;D59,D$1:D58,1,FALSE))),J58+1,J58)</f>
        <v>11</v>
      </c>
      <c r="K59">
        <f>VLOOKUP("输出"&amp;D59,G:J,4,FALSE)</f>
        <v>13</v>
      </c>
      <c r="L59">
        <f t="shared" si="1"/>
        <v>2</v>
      </c>
      <c r="M59" t="s">
        <v>192</v>
      </c>
      <c r="O59" t="s">
        <v>24</v>
      </c>
      <c r="P59" t="str">
        <f t="shared" si="2"/>
        <v>[成本基准](项目管理计划-成本基准)</v>
      </c>
      <c r="Q59" t="s">
        <v>24</v>
      </c>
      <c r="R59" t="str">
        <f t="shared" si="3"/>
        <v>更新</v>
      </c>
      <c r="S59" t="s">
        <v>24</v>
      </c>
      <c r="T59" t="str">
        <f t="shared" si="4"/>
        <v>6.5 制定进度计划</v>
      </c>
      <c r="U59" t="s">
        <v>24</v>
      </c>
      <c r="V59" t="s">
        <v>24</v>
      </c>
      <c r="W59" t="str">
        <f t="shared" si="5"/>
        <v/>
      </c>
      <c r="X59" t="s">
        <v>24</v>
      </c>
      <c r="Y59" t="str">
        <f t="shared" si="6"/>
        <v>更新</v>
      </c>
      <c r="Z59" t="s">
        <v>24</v>
      </c>
      <c r="AA59" t="str">
        <f t="shared" si="7"/>
        <v>[成本基准](项目管理计划-成本基准)</v>
      </c>
      <c r="AB59" t="s">
        <v>24</v>
      </c>
    </row>
    <row r="60" spans="2:28">
      <c r="B60">
        <v>6.5</v>
      </c>
      <c r="C60" t="s">
        <v>88</v>
      </c>
      <c r="D60" t="s">
        <v>117</v>
      </c>
      <c r="G60" t="str">
        <f t="shared" si="0"/>
        <v>输入范围管理计划</v>
      </c>
      <c r="H60" t="str">
        <f>VLOOKUP(B60,'表-章节'!A:C,2,FALSE)</f>
        <v>06.5</v>
      </c>
      <c r="I60" t="str">
        <f>VLOOKUP(B60,'表-章节'!A:C,3,FALSE)</f>
        <v>6.5 制定进度计划</v>
      </c>
      <c r="J60">
        <f>IF(AND(C60="输出",ISNA(VLOOKUP("输出"&amp;D60,D$1:D59,1,FALSE))),J59+1,J59)</f>
        <v>11</v>
      </c>
      <c r="K60">
        <f>VLOOKUP("输出"&amp;D60,G:J,4,FALSE)</f>
        <v>7</v>
      </c>
      <c r="L60">
        <f t="shared" si="1"/>
        <v>3</v>
      </c>
      <c r="M60" t="s">
        <v>184</v>
      </c>
      <c r="O60" t="s">
        <v>24</v>
      </c>
      <c r="P60" t="str">
        <f t="shared" si="2"/>
        <v>[范围管理计划](项目管理计划-范围管理计划)</v>
      </c>
      <c r="Q60" t="s">
        <v>24</v>
      </c>
      <c r="R60" t="str">
        <f t="shared" si="3"/>
        <v>输入</v>
      </c>
      <c r="S60" t="s">
        <v>24</v>
      </c>
      <c r="T60" t="str">
        <f t="shared" si="4"/>
        <v>6.5 制定进度计划</v>
      </c>
      <c r="U60" t="s">
        <v>24</v>
      </c>
      <c r="V60" t="s">
        <v>24</v>
      </c>
      <c r="W60" t="str">
        <f t="shared" si="5"/>
        <v/>
      </c>
      <c r="X60" t="s">
        <v>24</v>
      </c>
      <c r="Y60" t="str">
        <f t="shared" si="6"/>
        <v>输入</v>
      </c>
      <c r="Z60" t="s">
        <v>24</v>
      </c>
      <c r="AA60" t="str">
        <f t="shared" si="7"/>
        <v>[范围管理计划](项目管理计划-范围管理计划)</v>
      </c>
      <c r="AB60" t="s">
        <v>24</v>
      </c>
    </row>
    <row r="61" spans="2:28">
      <c r="B61">
        <v>6.5</v>
      </c>
      <c r="C61" t="s">
        <v>88</v>
      </c>
      <c r="D61" t="s">
        <v>114</v>
      </c>
      <c r="G61" t="str">
        <f t="shared" si="0"/>
        <v>输入范围基准</v>
      </c>
      <c r="H61" t="str">
        <f>VLOOKUP(B61,'表-章节'!A:C,2,FALSE)</f>
        <v>06.5</v>
      </c>
      <c r="I61" t="str">
        <f>VLOOKUP(B61,'表-章节'!A:C,3,FALSE)</f>
        <v>6.5 制定进度计划</v>
      </c>
      <c r="J61">
        <f>IF(AND(C61="输出",ISNA(VLOOKUP("输出"&amp;D61,D$1:D60,1,FALSE))),J60+1,J60)</f>
        <v>11</v>
      </c>
      <c r="K61">
        <f>VLOOKUP("输出"&amp;D61,G:J,4,FALSE)</f>
        <v>9</v>
      </c>
      <c r="L61">
        <f t="shared" si="1"/>
        <v>3</v>
      </c>
      <c r="M61" t="s">
        <v>176</v>
      </c>
      <c r="O61" t="s">
        <v>24</v>
      </c>
      <c r="P61" t="str">
        <f t="shared" si="2"/>
        <v>[范围基准](项目管理计划-范围基准)</v>
      </c>
      <c r="Q61" t="s">
        <v>24</v>
      </c>
      <c r="R61" t="str">
        <f t="shared" si="3"/>
        <v>输入</v>
      </c>
      <c r="S61" t="s">
        <v>24</v>
      </c>
      <c r="T61" t="str">
        <f t="shared" si="4"/>
        <v>6.5 制定进度计划</v>
      </c>
      <c r="U61" t="s">
        <v>24</v>
      </c>
      <c r="V61" t="s">
        <v>24</v>
      </c>
      <c r="W61" t="str">
        <f t="shared" si="5"/>
        <v/>
      </c>
      <c r="X61" t="s">
        <v>24</v>
      </c>
      <c r="Y61" t="str">
        <f t="shared" si="6"/>
        <v>输入</v>
      </c>
      <c r="Z61" t="s">
        <v>24</v>
      </c>
      <c r="AA61" t="str">
        <f t="shared" si="7"/>
        <v>[范围基准](项目管理计划-范围基准)</v>
      </c>
      <c r="AB61" t="s">
        <v>24</v>
      </c>
    </row>
    <row r="62" spans="2:28">
      <c r="B62">
        <v>6.6</v>
      </c>
      <c r="C62" t="s">
        <v>86</v>
      </c>
      <c r="D62" t="s">
        <v>104</v>
      </c>
      <c r="G62" t="str">
        <f t="shared" si="0"/>
        <v>更新绩效测量基准</v>
      </c>
      <c r="H62" t="str">
        <f>VLOOKUP(B62,'表-章节'!A:C,2,FALSE)</f>
        <v>06.6</v>
      </c>
      <c r="I62" t="str">
        <f>VLOOKUP(B62,'表-章节'!A:C,3,FALSE)</f>
        <v>6.6 控制进度</v>
      </c>
      <c r="J62">
        <f>IF(AND(C62="输出",ISNA(VLOOKUP("输出"&amp;D62,D$1:D61,1,FALSE))),J61+1,J61)</f>
        <v>11</v>
      </c>
      <c r="K62">
        <f>VLOOKUP("输出"&amp;D62,G:J,4,FALSE)</f>
        <v>4</v>
      </c>
      <c r="L62">
        <f t="shared" si="1"/>
        <v>2</v>
      </c>
      <c r="M62" t="s">
        <v>188</v>
      </c>
      <c r="O62" t="s">
        <v>24</v>
      </c>
      <c r="P62" t="str">
        <f t="shared" si="2"/>
        <v>[绩效测量基准](项目管理计划-绩效测量基准)</v>
      </c>
      <c r="Q62" t="s">
        <v>24</v>
      </c>
      <c r="R62" t="str">
        <f t="shared" si="3"/>
        <v>更新</v>
      </c>
      <c r="S62" t="s">
        <v>24</v>
      </c>
      <c r="T62" t="str">
        <f t="shared" si="4"/>
        <v>6.6 控制进度</v>
      </c>
      <c r="U62" t="s">
        <v>24</v>
      </c>
      <c r="V62" t="s">
        <v>24</v>
      </c>
      <c r="W62" t="str">
        <f t="shared" si="5"/>
        <v>6.6 控制进度</v>
      </c>
      <c r="X62" t="s">
        <v>24</v>
      </c>
      <c r="Y62" t="str">
        <f t="shared" si="6"/>
        <v>更新</v>
      </c>
      <c r="Z62" t="s">
        <v>24</v>
      </c>
      <c r="AA62" t="str">
        <f t="shared" si="7"/>
        <v>[绩效测量基准](项目管理计划-绩效测量基准)</v>
      </c>
      <c r="AB62" t="s">
        <v>24</v>
      </c>
    </row>
    <row r="63" spans="2:28">
      <c r="B63">
        <v>6.6</v>
      </c>
      <c r="C63" t="s">
        <v>86</v>
      </c>
      <c r="D63" t="s">
        <v>121</v>
      </c>
      <c r="G63" t="str">
        <f t="shared" si="0"/>
        <v>更新进度管理计划</v>
      </c>
      <c r="H63" t="str">
        <f>VLOOKUP(B63,'表-章节'!A:C,2,FALSE)</f>
        <v>06.6</v>
      </c>
      <c r="I63" t="str">
        <f>VLOOKUP(B63,'表-章节'!A:C,3,FALSE)</f>
        <v>6.6 控制进度</v>
      </c>
      <c r="J63">
        <f>IF(AND(C63="输出",ISNA(VLOOKUP("输出"&amp;D63,D$1:D62,1,FALSE))),J62+1,J62)</f>
        <v>11</v>
      </c>
      <c r="K63">
        <f>VLOOKUP("输出"&amp;D63,G:J,4,FALSE)</f>
        <v>10</v>
      </c>
      <c r="L63">
        <f t="shared" si="1"/>
        <v>2</v>
      </c>
      <c r="M63" t="s">
        <v>196</v>
      </c>
      <c r="O63" t="s">
        <v>24</v>
      </c>
      <c r="P63" t="str">
        <f t="shared" si="2"/>
        <v>[进度管理计划](项目管理计划-进度管理计划)</v>
      </c>
      <c r="Q63" t="s">
        <v>24</v>
      </c>
      <c r="R63" t="str">
        <f t="shared" si="3"/>
        <v>更新</v>
      </c>
      <c r="S63" t="s">
        <v>24</v>
      </c>
      <c r="T63" t="str">
        <f t="shared" si="4"/>
        <v>6.6 控制进度</v>
      </c>
      <c r="U63" t="s">
        <v>24</v>
      </c>
      <c r="V63" t="s">
        <v>24</v>
      </c>
      <c r="W63" t="str">
        <f t="shared" si="5"/>
        <v/>
      </c>
      <c r="X63" t="s">
        <v>24</v>
      </c>
      <c r="Y63" t="str">
        <f t="shared" si="6"/>
        <v>更新</v>
      </c>
      <c r="Z63" t="s">
        <v>24</v>
      </c>
      <c r="AA63" t="str">
        <f t="shared" si="7"/>
        <v>[进度管理计划](项目管理计划-进度管理计划)</v>
      </c>
      <c r="AB63" t="s">
        <v>24</v>
      </c>
    </row>
    <row r="64" spans="2:28">
      <c r="B64">
        <v>6.6</v>
      </c>
      <c r="C64" t="s">
        <v>86</v>
      </c>
      <c r="D64" t="s">
        <v>115</v>
      </c>
      <c r="G64" t="str">
        <f t="shared" si="0"/>
        <v>更新进度基准</v>
      </c>
      <c r="H64" t="str">
        <f>VLOOKUP(B64,'表-章节'!A:C,2,FALSE)</f>
        <v>06.6</v>
      </c>
      <c r="I64" t="str">
        <f>VLOOKUP(B64,'表-章节'!A:C,3,FALSE)</f>
        <v>6.6 控制进度</v>
      </c>
      <c r="J64">
        <f>IF(AND(C64="输出",ISNA(VLOOKUP("输出"&amp;D64,D$1:D63,1,FALSE))),J63+1,J63)</f>
        <v>11</v>
      </c>
      <c r="K64">
        <f>VLOOKUP("输出"&amp;D64,G:J,4,FALSE)</f>
        <v>11</v>
      </c>
      <c r="L64">
        <f t="shared" si="1"/>
        <v>2</v>
      </c>
      <c r="M64" t="s">
        <v>191</v>
      </c>
      <c r="O64" t="s">
        <v>24</v>
      </c>
      <c r="P64" t="str">
        <f t="shared" si="2"/>
        <v>[进度基准](项目管理计划-进度基准)</v>
      </c>
      <c r="Q64" t="s">
        <v>24</v>
      </c>
      <c r="R64" t="str">
        <f t="shared" si="3"/>
        <v>更新</v>
      </c>
      <c r="S64" t="s">
        <v>24</v>
      </c>
      <c r="T64" t="str">
        <f t="shared" si="4"/>
        <v>6.6 控制进度</v>
      </c>
      <c r="U64" t="s">
        <v>24</v>
      </c>
      <c r="V64" t="s">
        <v>24</v>
      </c>
      <c r="W64" t="str">
        <f t="shared" si="5"/>
        <v/>
      </c>
      <c r="X64" t="s">
        <v>24</v>
      </c>
      <c r="Y64" t="str">
        <f t="shared" si="6"/>
        <v>更新</v>
      </c>
      <c r="Z64" t="s">
        <v>24</v>
      </c>
      <c r="AA64" t="str">
        <f t="shared" si="7"/>
        <v>[进度基准](项目管理计划-进度基准)</v>
      </c>
      <c r="AB64" t="s">
        <v>24</v>
      </c>
    </row>
    <row r="65" spans="2:28">
      <c r="B65">
        <v>6.6</v>
      </c>
      <c r="C65" t="s">
        <v>86</v>
      </c>
      <c r="D65" t="s">
        <v>116</v>
      </c>
      <c r="G65" t="str">
        <f t="shared" si="0"/>
        <v>更新成本基准</v>
      </c>
      <c r="H65" t="str">
        <f>VLOOKUP(B65,'表-章节'!A:C,2,FALSE)</f>
        <v>06.6</v>
      </c>
      <c r="I65" t="str">
        <f>VLOOKUP(B65,'表-章节'!A:C,3,FALSE)</f>
        <v>6.6 控制进度</v>
      </c>
      <c r="J65">
        <f>IF(AND(C65="输出",ISNA(VLOOKUP("输出"&amp;D65,D$1:D64,1,FALSE))),J64+1,J64)</f>
        <v>11</v>
      </c>
      <c r="K65">
        <f>VLOOKUP("输出"&amp;D65,G:J,4,FALSE)</f>
        <v>13</v>
      </c>
      <c r="L65">
        <f t="shared" si="1"/>
        <v>2</v>
      </c>
      <c r="M65" t="s">
        <v>192</v>
      </c>
      <c r="O65" t="s">
        <v>24</v>
      </c>
      <c r="P65" t="str">
        <f t="shared" si="2"/>
        <v>[成本基准](项目管理计划-成本基准)</v>
      </c>
      <c r="Q65" t="s">
        <v>24</v>
      </c>
      <c r="R65" t="str">
        <f t="shared" si="3"/>
        <v>更新</v>
      </c>
      <c r="S65" t="s">
        <v>24</v>
      </c>
      <c r="T65" t="str">
        <f t="shared" si="4"/>
        <v>6.6 控制进度</v>
      </c>
      <c r="U65" t="s">
        <v>24</v>
      </c>
      <c r="V65" t="s">
        <v>24</v>
      </c>
      <c r="W65" t="str">
        <f t="shared" si="5"/>
        <v/>
      </c>
      <c r="X65" t="s">
        <v>24</v>
      </c>
      <c r="Y65" t="str">
        <f t="shared" si="6"/>
        <v>更新</v>
      </c>
      <c r="Z65" t="s">
        <v>24</v>
      </c>
      <c r="AA65" t="str">
        <f t="shared" si="7"/>
        <v>[成本基准](项目管理计划-成本基准)</v>
      </c>
      <c r="AB65" t="s">
        <v>24</v>
      </c>
    </row>
    <row r="66" spans="2:28">
      <c r="B66">
        <v>6.6</v>
      </c>
      <c r="C66" t="s">
        <v>88</v>
      </c>
      <c r="D66" t="s">
        <v>104</v>
      </c>
      <c r="G66" t="str">
        <f t="shared" si="0"/>
        <v>输入绩效测量基准</v>
      </c>
      <c r="H66" t="str">
        <f>VLOOKUP(B66,'表-章节'!A:C,2,FALSE)</f>
        <v>06.6</v>
      </c>
      <c r="I66" t="str">
        <f>VLOOKUP(B66,'表-章节'!A:C,3,FALSE)</f>
        <v>6.6 控制进度</v>
      </c>
      <c r="J66">
        <f>IF(AND(C66="输出",ISNA(VLOOKUP("输出"&amp;D66,D$1:D65,1,FALSE))),J65+1,J65)</f>
        <v>11</v>
      </c>
      <c r="K66">
        <f>VLOOKUP("输出"&amp;D66,G:J,4,FALSE)</f>
        <v>4</v>
      </c>
      <c r="L66">
        <f t="shared" si="1"/>
        <v>3</v>
      </c>
      <c r="M66" t="s">
        <v>193</v>
      </c>
      <c r="O66" t="s">
        <v>24</v>
      </c>
      <c r="P66" t="str">
        <f t="shared" si="2"/>
        <v>[绩效测量基准](项目管理计划-绩效测量基准)</v>
      </c>
      <c r="Q66" t="s">
        <v>24</v>
      </c>
      <c r="R66" t="str">
        <f t="shared" si="3"/>
        <v>输入</v>
      </c>
      <c r="S66" t="s">
        <v>24</v>
      </c>
      <c r="T66" t="str">
        <f t="shared" si="4"/>
        <v>6.6 控制进度</v>
      </c>
      <c r="U66" t="s">
        <v>24</v>
      </c>
      <c r="V66" t="s">
        <v>24</v>
      </c>
      <c r="W66" t="str">
        <f t="shared" si="5"/>
        <v/>
      </c>
      <c r="X66" t="s">
        <v>24</v>
      </c>
      <c r="Y66" t="str">
        <f t="shared" si="6"/>
        <v>输入</v>
      </c>
      <c r="Z66" t="s">
        <v>24</v>
      </c>
      <c r="AA66" t="str">
        <f t="shared" si="7"/>
        <v>[绩效测量基准](项目管理计划-绩效测量基准)</v>
      </c>
      <c r="AB66" t="s">
        <v>24</v>
      </c>
    </row>
    <row r="67" spans="2:28">
      <c r="B67">
        <v>6.6</v>
      </c>
      <c r="C67" t="s">
        <v>88</v>
      </c>
      <c r="D67" t="s">
        <v>114</v>
      </c>
      <c r="G67" t="str">
        <f t="shared" ref="G67:G130" si="8">C67&amp;D67</f>
        <v>输入范围基准</v>
      </c>
      <c r="H67" t="str">
        <f>VLOOKUP(B67,'表-章节'!A:C,2,FALSE)</f>
        <v>06.6</v>
      </c>
      <c r="I67" t="str">
        <f>VLOOKUP(B67,'表-章节'!A:C,3,FALSE)</f>
        <v>6.6 控制进度</v>
      </c>
      <c r="J67">
        <f>IF(AND(C67="输出",ISNA(VLOOKUP("输出"&amp;D67,D$1:D66,1,FALSE))),J66+1,J66)</f>
        <v>11</v>
      </c>
      <c r="K67">
        <f>VLOOKUP("输出"&amp;D67,G:J,4,FALSE)</f>
        <v>9</v>
      </c>
      <c r="L67">
        <f t="shared" ref="L67:L130" si="9">IF(C67="输出",1,IF(C67="更新",2,3))</f>
        <v>3</v>
      </c>
      <c r="M67" t="s">
        <v>176</v>
      </c>
      <c r="O67" t="s">
        <v>24</v>
      </c>
      <c r="P67" t="str">
        <f t="shared" ref="P67:P130" si="10">IF(D67&lt;&gt;D66,"["&amp;D67&amp;"](项目管理计划-"&amp;D67&amp;")","")</f>
        <v>[范围基准](项目管理计划-范围基准)</v>
      </c>
      <c r="Q67" t="s">
        <v>24</v>
      </c>
      <c r="R67" t="str">
        <f t="shared" ref="R67:R130" si="11">C67</f>
        <v>输入</v>
      </c>
      <c r="S67" t="s">
        <v>24</v>
      </c>
      <c r="T67" t="str">
        <f t="shared" ref="T67:T130" si="12">I67</f>
        <v>6.6 控制进度</v>
      </c>
      <c r="U67" t="s">
        <v>24</v>
      </c>
      <c r="V67" t="s">
        <v>24</v>
      </c>
      <c r="W67" t="str">
        <f t="shared" ref="W67:W130" si="13">IF(I67&lt;&gt;I66,I67,"")</f>
        <v/>
      </c>
      <c r="X67" t="s">
        <v>24</v>
      </c>
      <c r="Y67" t="str">
        <f t="shared" ref="Y67:Y130" si="14">C67</f>
        <v>输入</v>
      </c>
      <c r="Z67" t="s">
        <v>24</v>
      </c>
      <c r="AA67" t="str">
        <f t="shared" ref="AA67:AA130" si="15">"["&amp;D67&amp;"](项目管理计划-"&amp;D67&amp;")"</f>
        <v>[范围基准](项目管理计划-范围基准)</v>
      </c>
      <c r="AB67" t="s">
        <v>24</v>
      </c>
    </row>
    <row r="68" spans="2:28">
      <c r="B68">
        <v>6.6</v>
      </c>
      <c r="C68" t="s">
        <v>88</v>
      </c>
      <c r="D68" t="s">
        <v>121</v>
      </c>
      <c r="G68" t="str">
        <f t="shared" si="8"/>
        <v>输入进度管理计划</v>
      </c>
      <c r="H68" t="str">
        <f>VLOOKUP(B68,'表-章节'!A:C,2,FALSE)</f>
        <v>06.6</v>
      </c>
      <c r="I68" t="str">
        <f>VLOOKUP(B68,'表-章节'!A:C,3,FALSE)</f>
        <v>6.6 控制进度</v>
      </c>
      <c r="J68">
        <f>IF(AND(C68="输出",ISNA(VLOOKUP("输出"&amp;D68,D$1:D67,1,FALSE))),J67+1,J67)</f>
        <v>11</v>
      </c>
      <c r="K68">
        <f>VLOOKUP("输出"&amp;D68,G:J,4,FALSE)</f>
        <v>10</v>
      </c>
      <c r="L68">
        <f t="shared" si="9"/>
        <v>3</v>
      </c>
      <c r="M68" t="s">
        <v>197</v>
      </c>
      <c r="O68" t="s">
        <v>24</v>
      </c>
      <c r="P68" t="str">
        <f t="shared" si="10"/>
        <v>[进度管理计划](项目管理计划-进度管理计划)</v>
      </c>
      <c r="Q68" t="s">
        <v>24</v>
      </c>
      <c r="R68" t="str">
        <f t="shared" si="11"/>
        <v>输入</v>
      </c>
      <c r="S68" t="s">
        <v>24</v>
      </c>
      <c r="T68" t="str">
        <f t="shared" si="12"/>
        <v>6.6 控制进度</v>
      </c>
      <c r="U68" t="s">
        <v>24</v>
      </c>
      <c r="V68" t="s">
        <v>24</v>
      </c>
      <c r="W68" t="str">
        <f t="shared" si="13"/>
        <v/>
      </c>
      <c r="X68" t="s">
        <v>24</v>
      </c>
      <c r="Y68" t="str">
        <f t="shared" si="14"/>
        <v>输入</v>
      </c>
      <c r="Z68" t="s">
        <v>24</v>
      </c>
      <c r="AA68" t="str">
        <f t="shared" si="15"/>
        <v>[进度管理计划](项目管理计划-进度管理计划)</v>
      </c>
      <c r="AB68" t="s">
        <v>24</v>
      </c>
    </row>
    <row r="69" spans="2:28">
      <c r="B69">
        <v>6.6</v>
      </c>
      <c r="C69" t="s">
        <v>88</v>
      </c>
      <c r="D69" t="s">
        <v>115</v>
      </c>
      <c r="G69" t="str">
        <f t="shared" si="8"/>
        <v>输入进度基准</v>
      </c>
      <c r="H69" t="str">
        <f>VLOOKUP(B69,'表-章节'!A:C,2,FALSE)</f>
        <v>06.6</v>
      </c>
      <c r="I69" t="str">
        <f>VLOOKUP(B69,'表-章节'!A:C,3,FALSE)</f>
        <v>6.6 控制进度</v>
      </c>
      <c r="J69">
        <f>IF(AND(C69="输出",ISNA(VLOOKUP("输出"&amp;D69,D$1:D68,1,FALSE))),J68+1,J68)</f>
        <v>11</v>
      </c>
      <c r="K69">
        <f>VLOOKUP("输出"&amp;D69,G:J,4,FALSE)</f>
        <v>11</v>
      </c>
      <c r="L69">
        <f t="shared" si="9"/>
        <v>3</v>
      </c>
      <c r="M69" t="s">
        <v>177</v>
      </c>
      <c r="O69" t="s">
        <v>24</v>
      </c>
      <c r="P69" t="str">
        <f t="shared" si="10"/>
        <v>[进度基准](项目管理计划-进度基准)</v>
      </c>
      <c r="Q69" t="s">
        <v>24</v>
      </c>
      <c r="R69" t="str">
        <f t="shared" si="11"/>
        <v>输入</v>
      </c>
      <c r="S69" t="s">
        <v>24</v>
      </c>
      <c r="T69" t="str">
        <f t="shared" si="12"/>
        <v>6.6 控制进度</v>
      </c>
      <c r="U69" t="s">
        <v>24</v>
      </c>
      <c r="V69" t="s">
        <v>24</v>
      </c>
      <c r="W69" t="str">
        <f t="shared" si="13"/>
        <v/>
      </c>
      <c r="X69" t="s">
        <v>24</v>
      </c>
      <c r="Y69" t="str">
        <f t="shared" si="14"/>
        <v>输入</v>
      </c>
      <c r="Z69" t="s">
        <v>24</v>
      </c>
      <c r="AA69" t="str">
        <f t="shared" si="15"/>
        <v>[进度基准](项目管理计划-进度基准)</v>
      </c>
      <c r="AB69" t="s">
        <v>24</v>
      </c>
    </row>
    <row r="70" spans="2:28">
      <c r="B70">
        <v>7.1</v>
      </c>
      <c r="C70" t="s">
        <v>84</v>
      </c>
      <c r="D70" t="s">
        <v>122</v>
      </c>
      <c r="G70" t="str">
        <f t="shared" si="8"/>
        <v>输出成本管理计划</v>
      </c>
      <c r="H70" t="str">
        <f>VLOOKUP(B70,'表-章节'!A:C,2,FALSE)</f>
        <v>07.1</v>
      </c>
      <c r="I70" t="str">
        <f>VLOOKUP(B70,'表-章节'!A:C,3,FALSE)</f>
        <v>7.1 规划成本管理</v>
      </c>
      <c r="J70">
        <f>IF(AND(C70="输出",ISNA(VLOOKUP("输出"&amp;D70,D$1:D69,1,FALSE))),J69+1,J69)</f>
        <v>12</v>
      </c>
      <c r="K70">
        <f>VLOOKUP("输出"&amp;D70,G:J,4,FALSE)</f>
        <v>12</v>
      </c>
      <c r="L70">
        <f t="shared" si="9"/>
        <v>1</v>
      </c>
      <c r="M70" t="s">
        <v>198</v>
      </c>
      <c r="O70" t="s">
        <v>24</v>
      </c>
      <c r="P70" t="str">
        <f t="shared" si="10"/>
        <v>[成本管理计划](项目管理计划-成本管理计划)</v>
      </c>
      <c r="Q70" t="s">
        <v>24</v>
      </c>
      <c r="R70" t="str">
        <f t="shared" si="11"/>
        <v>输出</v>
      </c>
      <c r="S70" t="s">
        <v>24</v>
      </c>
      <c r="T70" t="str">
        <f t="shared" si="12"/>
        <v>7.1 规划成本管理</v>
      </c>
      <c r="U70" t="s">
        <v>24</v>
      </c>
      <c r="V70" t="s">
        <v>24</v>
      </c>
      <c r="W70" t="str">
        <f t="shared" si="13"/>
        <v>7.1 规划成本管理</v>
      </c>
      <c r="X70" t="s">
        <v>24</v>
      </c>
      <c r="Y70" t="str">
        <f t="shared" si="14"/>
        <v>输出</v>
      </c>
      <c r="Z70" t="s">
        <v>24</v>
      </c>
      <c r="AA70" t="str">
        <f t="shared" si="15"/>
        <v>[成本管理计划](项目管理计划-成本管理计划)</v>
      </c>
      <c r="AB70" t="s">
        <v>24</v>
      </c>
    </row>
    <row r="71" spans="2:28">
      <c r="B71">
        <v>7.1</v>
      </c>
      <c r="C71" t="s">
        <v>88</v>
      </c>
      <c r="D71" t="s">
        <v>121</v>
      </c>
      <c r="G71" t="str">
        <f t="shared" si="8"/>
        <v>输入进度管理计划</v>
      </c>
      <c r="H71" t="str">
        <f>VLOOKUP(B71,'表-章节'!A:C,2,FALSE)</f>
        <v>07.1</v>
      </c>
      <c r="I71" t="str">
        <f>VLOOKUP(B71,'表-章节'!A:C,3,FALSE)</f>
        <v>7.1 规划成本管理</v>
      </c>
      <c r="J71">
        <f>IF(AND(C71="输出",ISNA(VLOOKUP("输出"&amp;D71,D$1:D70,1,FALSE))),J70+1,J70)</f>
        <v>12</v>
      </c>
      <c r="K71">
        <f>VLOOKUP("输出"&amp;D71,G:J,4,FALSE)</f>
        <v>10</v>
      </c>
      <c r="L71">
        <f t="shared" si="9"/>
        <v>3</v>
      </c>
      <c r="M71" t="s">
        <v>197</v>
      </c>
      <c r="O71" t="s">
        <v>24</v>
      </c>
      <c r="P71" t="str">
        <f t="shared" si="10"/>
        <v>[进度管理计划](项目管理计划-进度管理计划)</v>
      </c>
      <c r="Q71" t="s">
        <v>24</v>
      </c>
      <c r="R71" t="str">
        <f t="shared" si="11"/>
        <v>输入</v>
      </c>
      <c r="S71" t="s">
        <v>24</v>
      </c>
      <c r="T71" t="str">
        <f t="shared" si="12"/>
        <v>7.1 规划成本管理</v>
      </c>
      <c r="U71" t="s">
        <v>24</v>
      </c>
      <c r="V71" t="s">
        <v>24</v>
      </c>
      <c r="W71" t="str">
        <f t="shared" si="13"/>
        <v/>
      </c>
      <c r="X71" t="s">
        <v>24</v>
      </c>
      <c r="Y71" t="str">
        <f t="shared" si="14"/>
        <v>输入</v>
      </c>
      <c r="Z71" t="s">
        <v>24</v>
      </c>
      <c r="AA71" t="str">
        <f t="shared" si="15"/>
        <v>[进度管理计划](项目管理计划-进度管理计划)</v>
      </c>
      <c r="AB71" t="s">
        <v>24</v>
      </c>
    </row>
    <row r="72" spans="2:28">
      <c r="B72">
        <v>7.1</v>
      </c>
      <c r="C72" t="s">
        <v>88</v>
      </c>
      <c r="D72" t="s">
        <v>123</v>
      </c>
      <c r="G72" t="str">
        <f t="shared" si="8"/>
        <v>输入风险管理计划</v>
      </c>
      <c r="H72" t="str">
        <f>VLOOKUP(B72,'表-章节'!A:C,2,FALSE)</f>
        <v>07.1</v>
      </c>
      <c r="I72" t="str">
        <f>VLOOKUP(B72,'表-章节'!A:C,3,FALSE)</f>
        <v>7.1 规划成本管理</v>
      </c>
      <c r="J72">
        <f>IF(AND(C72="输出",ISNA(VLOOKUP("输出"&amp;D72,D$1:D71,1,FALSE))),J71+1,J71)</f>
        <v>12</v>
      </c>
      <c r="K72">
        <f>VLOOKUP("输出"&amp;D72,G:J,4,FALSE)</f>
        <v>17</v>
      </c>
      <c r="L72">
        <f t="shared" si="9"/>
        <v>3</v>
      </c>
      <c r="M72" t="s">
        <v>199</v>
      </c>
      <c r="O72" t="s">
        <v>24</v>
      </c>
      <c r="P72" t="str">
        <f t="shared" si="10"/>
        <v>[风险管理计划](项目管理计划-风险管理计划)</v>
      </c>
      <c r="Q72" t="s">
        <v>24</v>
      </c>
      <c r="R72" t="str">
        <f t="shared" si="11"/>
        <v>输入</v>
      </c>
      <c r="S72" t="s">
        <v>24</v>
      </c>
      <c r="T72" t="str">
        <f t="shared" si="12"/>
        <v>7.1 规划成本管理</v>
      </c>
      <c r="U72" t="s">
        <v>24</v>
      </c>
      <c r="V72" t="s">
        <v>24</v>
      </c>
      <c r="W72" t="str">
        <f t="shared" si="13"/>
        <v/>
      </c>
      <c r="X72" t="s">
        <v>24</v>
      </c>
      <c r="Y72" t="str">
        <f t="shared" si="14"/>
        <v>输入</v>
      </c>
      <c r="Z72" t="s">
        <v>24</v>
      </c>
      <c r="AA72" t="str">
        <f t="shared" si="15"/>
        <v>[风险管理计划](项目管理计划-风险管理计划)</v>
      </c>
      <c r="AB72" t="s">
        <v>24</v>
      </c>
    </row>
    <row r="73" spans="2:28">
      <c r="B73">
        <v>7.2</v>
      </c>
      <c r="C73" t="s">
        <v>88</v>
      </c>
      <c r="D73" t="s">
        <v>114</v>
      </c>
      <c r="G73" t="str">
        <f t="shared" si="8"/>
        <v>输入范围基准</v>
      </c>
      <c r="H73" t="str">
        <f>VLOOKUP(B73,'表-章节'!A:C,2,FALSE)</f>
        <v>07.2</v>
      </c>
      <c r="I73" t="str">
        <f>VLOOKUP(B73,'表-章节'!A:C,3,FALSE)</f>
        <v>7.2 估算成本</v>
      </c>
      <c r="J73">
        <f>IF(AND(C73="输出",ISNA(VLOOKUP("输出"&amp;D73,D$1:D72,1,FALSE))),J72+1,J72)</f>
        <v>12</v>
      </c>
      <c r="K73">
        <f>VLOOKUP("输出"&amp;D73,G:J,4,FALSE)</f>
        <v>9</v>
      </c>
      <c r="L73">
        <f t="shared" si="9"/>
        <v>3</v>
      </c>
      <c r="M73" t="s">
        <v>176</v>
      </c>
      <c r="O73" t="s">
        <v>24</v>
      </c>
      <c r="P73" t="str">
        <f t="shared" si="10"/>
        <v>[范围基准](项目管理计划-范围基准)</v>
      </c>
      <c r="Q73" t="s">
        <v>24</v>
      </c>
      <c r="R73" t="str">
        <f t="shared" si="11"/>
        <v>输入</v>
      </c>
      <c r="S73" t="s">
        <v>24</v>
      </c>
      <c r="T73" t="str">
        <f t="shared" si="12"/>
        <v>7.2 估算成本</v>
      </c>
      <c r="U73" t="s">
        <v>24</v>
      </c>
      <c r="V73" t="s">
        <v>24</v>
      </c>
      <c r="W73" t="str">
        <f t="shared" si="13"/>
        <v>7.2 估算成本</v>
      </c>
      <c r="X73" t="s">
        <v>24</v>
      </c>
      <c r="Y73" t="str">
        <f t="shared" si="14"/>
        <v>输入</v>
      </c>
      <c r="Z73" t="s">
        <v>24</v>
      </c>
      <c r="AA73" t="str">
        <f t="shared" si="15"/>
        <v>[范围基准](项目管理计划-范围基准)</v>
      </c>
      <c r="AB73" t="s">
        <v>24</v>
      </c>
    </row>
    <row r="74" spans="2:28">
      <c r="B74">
        <v>7.2</v>
      </c>
      <c r="C74" t="s">
        <v>88</v>
      </c>
      <c r="D74" t="s">
        <v>122</v>
      </c>
      <c r="G74" t="str">
        <f t="shared" si="8"/>
        <v>输入成本管理计划</v>
      </c>
      <c r="H74" t="str">
        <f>VLOOKUP(B74,'表-章节'!A:C,2,FALSE)</f>
        <v>07.2</v>
      </c>
      <c r="I74" t="str">
        <f>VLOOKUP(B74,'表-章节'!A:C,3,FALSE)</f>
        <v>7.2 估算成本</v>
      </c>
      <c r="J74">
        <f>IF(AND(C74="输出",ISNA(VLOOKUP("输出"&amp;D74,D$1:D73,1,FALSE))),J73+1,J73)</f>
        <v>12</v>
      </c>
      <c r="K74">
        <f>VLOOKUP("输出"&amp;D74,G:J,4,FALSE)</f>
        <v>12</v>
      </c>
      <c r="L74">
        <f t="shared" si="9"/>
        <v>3</v>
      </c>
      <c r="M74" t="s">
        <v>200</v>
      </c>
      <c r="O74" t="s">
        <v>24</v>
      </c>
      <c r="P74" t="str">
        <f t="shared" si="10"/>
        <v>[成本管理计划](项目管理计划-成本管理计划)</v>
      </c>
      <c r="Q74" t="s">
        <v>24</v>
      </c>
      <c r="R74" t="str">
        <f t="shared" si="11"/>
        <v>输入</v>
      </c>
      <c r="S74" t="s">
        <v>24</v>
      </c>
      <c r="T74" t="str">
        <f t="shared" si="12"/>
        <v>7.2 估算成本</v>
      </c>
      <c r="U74" t="s">
        <v>24</v>
      </c>
      <c r="V74" t="s">
        <v>24</v>
      </c>
      <c r="W74" t="str">
        <f t="shared" si="13"/>
        <v/>
      </c>
      <c r="X74" t="s">
        <v>24</v>
      </c>
      <c r="Y74" t="str">
        <f t="shared" si="14"/>
        <v>输入</v>
      </c>
      <c r="Z74" t="s">
        <v>24</v>
      </c>
      <c r="AA74" t="str">
        <f t="shared" si="15"/>
        <v>[成本管理计划](项目管理计划-成本管理计划)</v>
      </c>
      <c r="AB74" t="s">
        <v>24</v>
      </c>
    </row>
    <row r="75" spans="2:28">
      <c r="B75">
        <v>7.2</v>
      </c>
      <c r="C75" t="s">
        <v>88</v>
      </c>
      <c r="D75" t="s">
        <v>119</v>
      </c>
      <c r="G75" t="str">
        <f t="shared" si="8"/>
        <v>输入质量管理计划</v>
      </c>
      <c r="H75" t="str">
        <f>VLOOKUP(B75,'表-章节'!A:C,2,FALSE)</f>
        <v>07.2</v>
      </c>
      <c r="I75" t="str">
        <f>VLOOKUP(B75,'表-章节'!A:C,3,FALSE)</f>
        <v>7.2 估算成本</v>
      </c>
      <c r="J75">
        <f>IF(AND(C75="输出",ISNA(VLOOKUP("输出"&amp;D75,D$1:D74,1,FALSE))),J74+1,J74)</f>
        <v>12</v>
      </c>
      <c r="K75">
        <f>VLOOKUP("输出"&amp;D75,G:J,4,FALSE)</f>
        <v>14</v>
      </c>
      <c r="L75">
        <f t="shared" si="9"/>
        <v>3</v>
      </c>
      <c r="M75" t="s">
        <v>183</v>
      </c>
      <c r="O75" t="s">
        <v>24</v>
      </c>
      <c r="P75" t="str">
        <f t="shared" si="10"/>
        <v>[质量管理计划](项目管理计划-质量管理计划)</v>
      </c>
      <c r="Q75" t="s">
        <v>24</v>
      </c>
      <c r="R75" t="str">
        <f t="shared" si="11"/>
        <v>输入</v>
      </c>
      <c r="S75" t="s">
        <v>24</v>
      </c>
      <c r="T75" t="str">
        <f t="shared" si="12"/>
        <v>7.2 估算成本</v>
      </c>
      <c r="U75" t="s">
        <v>24</v>
      </c>
      <c r="V75" t="s">
        <v>24</v>
      </c>
      <c r="W75" t="str">
        <f t="shared" si="13"/>
        <v/>
      </c>
      <c r="X75" t="s">
        <v>24</v>
      </c>
      <c r="Y75" t="str">
        <f t="shared" si="14"/>
        <v>输入</v>
      </c>
      <c r="Z75" t="s">
        <v>24</v>
      </c>
      <c r="AA75" t="str">
        <f t="shared" si="15"/>
        <v>[质量管理计划](项目管理计划-质量管理计划)</v>
      </c>
      <c r="AB75" t="s">
        <v>24</v>
      </c>
    </row>
    <row r="76" spans="2:28">
      <c r="B76">
        <v>7.3</v>
      </c>
      <c r="C76" t="s">
        <v>84</v>
      </c>
      <c r="D76" t="s">
        <v>116</v>
      </c>
      <c r="G76" t="str">
        <f t="shared" si="8"/>
        <v>输出成本基准</v>
      </c>
      <c r="H76" t="str">
        <f>VLOOKUP(B76,'表-章节'!A:C,2,FALSE)</f>
        <v>07.3</v>
      </c>
      <c r="I76" t="str">
        <f>VLOOKUP(B76,'表-章节'!A:C,3,FALSE)</f>
        <v>7.3 制定预算</v>
      </c>
      <c r="J76">
        <f>IF(AND(C76="输出",ISNA(VLOOKUP("输出"&amp;D76,D$1:D75,1,FALSE))),J75+1,J75)</f>
        <v>13</v>
      </c>
      <c r="K76">
        <f>VLOOKUP("输出"&amp;D76,G:J,4,FALSE)</f>
        <v>13</v>
      </c>
      <c r="L76">
        <f t="shared" si="9"/>
        <v>1</v>
      </c>
      <c r="M76" t="s">
        <v>201</v>
      </c>
      <c r="O76" t="s">
        <v>24</v>
      </c>
      <c r="P76" t="str">
        <f t="shared" si="10"/>
        <v>[成本基准](项目管理计划-成本基准)</v>
      </c>
      <c r="Q76" t="s">
        <v>24</v>
      </c>
      <c r="R76" t="str">
        <f t="shared" si="11"/>
        <v>输出</v>
      </c>
      <c r="S76" t="s">
        <v>24</v>
      </c>
      <c r="T76" t="str">
        <f t="shared" si="12"/>
        <v>7.3 制定预算</v>
      </c>
      <c r="U76" t="s">
        <v>24</v>
      </c>
      <c r="V76" t="s">
        <v>24</v>
      </c>
      <c r="W76" t="str">
        <f t="shared" si="13"/>
        <v>7.3 制定预算</v>
      </c>
      <c r="X76" t="s">
        <v>24</v>
      </c>
      <c r="Y76" t="str">
        <f t="shared" si="14"/>
        <v>输出</v>
      </c>
      <c r="Z76" t="s">
        <v>24</v>
      </c>
      <c r="AA76" t="str">
        <f t="shared" si="15"/>
        <v>[成本基准](项目管理计划-成本基准)</v>
      </c>
      <c r="AB76" t="s">
        <v>24</v>
      </c>
    </row>
    <row r="77" spans="2:28">
      <c r="B77">
        <v>7.3</v>
      </c>
      <c r="C77" t="s">
        <v>88</v>
      </c>
      <c r="D77" t="s">
        <v>114</v>
      </c>
      <c r="G77" t="str">
        <f t="shared" si="8"/>
        <v>输入范围基准</v>
      </c>
      <c r="H77" t="str">
        <f>VLOOKUP(B77,'表-章节'!A:C,2,FALSE)</f>
        <v>07.3</v>
      </c>
      <c r="I77" t="str">
        <f>VLOOKUP(B77,'表-章节'!A:C,3,FALSE)</f>
        <v>7.3 制定预算</v>
      </c>
      <c r="J77">
        <f>IF(AND(C77="输出",ISNA(VLOOKUP("输出"&amp;D77,D$1:D76,1,FALSE))),J76+1,J76)</f>
        <v>13</v>
      </c>
      <c r="K77">
        <f>VLOOKUP("输出"&amp;D77,G:J,4,FALSE)</f>
        <v>9</v>
      </c>
      <c r="L77">
        <f t="shared" si="9"/>
        <v>3</v>
      </c>
      <c r="M77" t="s">
        <v>176</v>
      </c>
      <c r="O77" t="s">
        <v>24</v>
      </c>
      <c r="P77" t="str">
        <f t="shared" si="10"/>
        <v>[范围基准](项目管理计划-范围基准)</v>
      </c>
      <c r="Q77" t="s">
        <v>24</v>
      </c>
      <c r="R77" t="str">
        <f t="shared" si="11"/>
        <v>输入</v>
      </c>
      <c r="S77" t="s">
        <v>24</v>
      </c>
      <c r="T77" t="str">
        <f t="shared" si="12"/>
        <v>7.3 制定预算</v>
      </c>
      <c r="U77" t="s">
        <v>24</v>
      </c>
      <c r="V77" t="s">
        <v>24</v>
      </c>
      <c r="W77" t="str">
        <f t="shared" si="13"/>
        <v/>
      </c>
      <c r="X77" t="s">
        <v>24</v>
      </c>
      <c r="Y77" t="str">
        <f t="shared" si="14"/>
        <v>输入</v>
      </c>
      <c r="Z77" t="s">
        <v>24</v>
      </c>
      <c r="AA77" t="str">
        <f t="shared" si="15"/>
        <v>[范围基准](项目管理计划-范围基准)</v>
      </c>
      <c r="AB77" t="s">
        <v>24</v>
      </c>
    </row>
    <row r="78" spans="2:28">
      <c r="B78">
        <v>7.3</v>
      </c>
      <c r="C78" t="s">
        <v>88</v>
      </c>
      <c r="D78" t="s">
        <v>122</v>
      </c>
      <c r="G78" t="str">
        <f t="shared" si="8"/>
        <v>输入成本管理计划</v>
      </c>
      <c r="H78" t="str">
        <f>VLOOKUP(B78,'表-章节'!A:C,2,FALSE)</f>
        <v>07.3</v>
      </c>
      <c r="I78" t="str">
        <f>VLOOKUP(B78,'表-章节'!A:C,3,FALSE)</f>
        <v>7.3 制定预算</v>
      </c>
      <c r="J78">
        <f>IF(AND(C78="输出",ISNA(VLOOKUP("输出"&amp;D78,D$1:D77,1,FALSE))),J77+1,J77)</f>
        <v>13</v>
      </c>
      <c r="K78">
        <f>VLOOKUP("输出"&amp;D78,G:J,4,FALSE)</f>
        <v>12</v>
      </c>
      <c r="L78">
        <f t="shared" si="9"/>
        <v>3</v>
      </c>
      <c r="M78" t="s">
        <v>200</v>
      </c>
      <c r="O78" t="s">
        <v>24</v>
      </c>
      <c r="P78" t="str">
        <f t="shared" si="10"/>
        <v>[成本管理计划](项目管理计划-成本管理计划)</v>
      </c>
      <c r="Q78" t="s">
        <v>24</v>
      </c>
      <c r="R78" t="str">
        <f t="shared" si="11"/>
        <v>输入</v>
      </c>
      <c r="S78" t="s">
        <v>24</v>
      </c>
      <c r="T78" t="str">
        <f t="shared" si="12"/>
        <v>7.3 制定预算</v>
      </c>
      <c r="U78" t="s">
        <v>24</v>
      </c>
      <c r="V78" t="s">
        <v>24</v>
      </c>
      <c r="W78" t="str">
        <f t="shared" si="13"/>
        <v/>
      </c>
      <c r="X78" t="s">
        <v>24</v>
      </c>
      <c r="Y78" t="str">
        <f t="shared" si="14"/>
        <v>输入</v>
      </c>
      <c r="Z78" t="s">
        <v>24</v>
      </c>
      <c r="AA78" t="str">
        <f t="shared" si="15"/>
        <v>[成本管理计划](项目管理计划-成本管理计划)</v>
      </c>
      <c r="AB78" t="s">
        <v>24</v>
      </c>
    </row>
    <row r="79" spans="2:28">
      <c r="B79">
        <v>7.3</v>
      </c>
      <c r="C79" t="s">
        <v>88</v>
      </c>
      <c r="D79" t="s">
        <v>119</v>
      </c>
      <c r="G79" t="str">
        <f t="shared" si="8"/>
        <v>输入质量管理计划</v>
      </c>
      <c r="H79" t="str">
        <f>VLOOKUP(B79,'表-章节'!A:C,2,FALSE)</f>
        <v>07.3</v>
      </c>
      <c r="I79" t="str">
        <f>VLOOKUP(B79,'表-章节'!A:C,3,FALSE)</f>
        <v>7.3 制定预算</v>
      </c>
      <c r="J79">
        <f>IF(AND(C79="输出",ISNA(VLOOKUP("输出"&amp;D79,D$1:D78,1,FALSE))),J78+1,J78)</f>
        <v>13</v>
      </c>
      <c r="K79">
        <f>VLOOKUP("输出"&amp;D79,G:J,4,FALSE)</f>
        <v>14</v>
      </c>
      <c r="L79">
        <f t="shared" si="9"/>
        <v>3</v>
      </c>
      <c r="M79" t="s">
        <v>183</v>
      </c>
      <c r="O79" t="s">
        <v>24</v>
      </c>
      <c r="P79" t="str">
        <f t="shared" si="10"/>
        <v>[质量管理计划](项目管理计划-质量管理计划)</v>
      </c>
      <c r="Q79" t="s">
        <v>24</v>
      </c>
      <c r="R79" t="str">
        <f t="shared" si="11"/>
        <v>输入</v>
      </c>
      <c r="S79" t="s">
        <v>24</v>
      </c>
      <c r="T79" t="str">
        <f t="shared" si="12"/>
        <v>7.3 制定预算</v>
      </c>
      <c r="U79" t="s">
        <v>24</v>
      </c>
      <c r="V79" t="s">
        <v>24</v>
      </c>
      <c r="W79" t="str">
        <f t="shared" si="13"/>
        <v/>
      </c>
      <c r="X79" t="s">
        <v>24</v>
      </c>
      <c r="Y79" t="str">
        <f t="shared" si="14"/>
        <v>输入</v>
      </c>
      <c r="Z79" t="s">
        <v>24</v>
      </c>
      <c r="AA79" t="str">
        <f t="shared" si="15"/>
        <v>[质量管理计划](项目管理计划-质量管理计划)</v>
      </c>
      <c r="AB79" t="s">
        <v>24</v>
      </c>
    </row>
    <row r="80" spans="2:28">
      <c r="B80">
        <v>7.4</v>
      </c>
      <c r="C80" t="s">
        <v>86</v>
      </c>
      <c r="D80" t="s">
        <v>104</v>
      </c>
      <c r="G80" t="str">
        <f t="shared" si="8"/>
        <v>更新绩效测量基准</v>
      </c>
      <c r="H80" t="str">
        <f>VLOOKUP(B80,'表-章节'!A:C,2,FALSE)</f>
        <v>07.4</v>
      </c>
      <c r="I80" t="str">
        <f>VLOOKUP(B80,'表-章节'!A:C,3,FALSE)</f>
        <v>7.4 控制成本</v>
      </c>
      <c r="J80">
        <f>IF(AND(C80="输出",ISNA(VLOOKUP("输出"&amp;D80,D$1:D79,1,FALSE))),J79+1,J79)</f>
        <v>13</v>
      </c>
      <c r="K80">
        <f>VLOOKUP("输出"&amp;D80,G:J,4,FALSE)</f>
        <v>4</v>
      </c>
      <c r="L80">
        <f t="shared" si="9"/>
        <v>2</v>
      </c>
      <c r="M80" t="s">
        <v>188</v>
      </c>
      <c r="O80" t="s">
        <v>24</v>
      </c>
      <c r="P80" t="str">
        <f t="shared" si="10"/>
        <v>[绩效测量基准](项目管理计划-绩效测量基准)</v>
      </c>
      <c r="Q80" t="s">
        <v>24</v>
      </c>
      <c r="R80" t="str">
        <f t="shared" si="11"/>
        <v>更新</v>
      </c>
      <c r="S80" t="s">
        <v>24</v>
      </c>
      <c r="T80" t="str">
        <f t="shared" si="12"/>
        <v>7.4 控制成本</v>
      </c>
      <c r="U80" t="s">
        <v>24</v>
      </c>
      <c r="V80" t="s">
        <v>24</v>
      </c>
      <c r="W80" t="str">
        <f t="shared" si="13"/>
        <v>7.4 控制成本</v>
      </c>
      <c r="X80" t="s">
        <v>24</v>
      </c>
      <c r="Y80" t="str">
        <f t="shared" si="14"/>
        <v>更新</v>
      </c>
      <c r="Z80" t="s">
        <v>24</v>
      </c>
      <c r="AA80" t="str">
        <f t="shared" si="15"/>
        <v>[绩效测量基准](项目管理计划-绩效测量基准)</v>
      </c>
      <c r="AB80" t="s">
        <v>24</v>
      </c>
    </row>
    <row r="81" spans="2:28">
      <c r="B81">
        <v>7.4</v>
      </c>
      <c r="C81" t="s">
        <v>86</v>
      </c>
      <c r="D81" t="s">
        <v>122</v>
      </c>
      <c r="G81" t="str">
        <f t="shared" si="8"/>
        <v>更新成本管理计划</v>
      </c>
      <c r="H81" t="str">
        <f>VLOOKUP(B81,'表-章节'!A:C,2,FALSE)</f>
        <v>07.4</v>
      </c>
      <c r="I81" t="str">
        <f>VLOOKUP(B81,'表-章节'!A:C,3,FALSE)</f>
        <v>7.4 控制成本</v>
      </c>
      <c r="J81">
        <f>IF(AND(C81="输出",ISNA(VLOOKUP("输出"&amp;D81,D$1:D80,1,FALSE))),J80+1,J80)</f>
        <v>13</v>
      </c>
      <c r="K81">
        <f>VLOOKUP("输出"&amp;D81,G:J,4,FALSE)</f>
        <v>12</v>
      </c>
      <c r="L81">
        <f t="shared" si="9"/>
        <v>2</v>
      </c>
      <c r="M81" t="s">
        <v>202</v>
      </c>
      <c r="O81" t="s">
        <v>24</v>
      </c>
      <c r="P81" t="str">
        <f t="shared" si="10"/>
        <v>[成本管理计划](项目管理计划-成本管理计划)</v>
      </c>
      <c r="Q81" t="s">
        <v>24</v>
      </c>
      <c r="R81" t="str">
        <f t="shared" si="11"/>
        <v>更新</v>
      </c>
      <c r="S81" t="s">
        <v>24</v>
      </c>
      <c r="T81" t="str">
        <f t="shared" si="12"/>
        <v>7.4 控制成本</v>
      </c>
      <c r="U81" t="s">
        <v>24</v>
      </c>
      <c r="V81" t="s">
        <v>24</v>
      </c>
      <c r="W81" t="str">
        <f t="shared" si="13"/>
        <v/>
      </c>
      <c r="X81" t="s">
        <v>24</v>
      </c>
      <c r="Y81" t="str">
        <f t="shared" si="14"/>
        <v>更新</v>
      </c>
      <c r="Z81" t="s">
        <v>24</v>
      </c>
      <c r="AA81" t="str">
        <f t="shared" si="15"/>
        <v>[成本管理计划](项目管理计划-成本管理计划)</v>
      </c>
      <c r="AB81" t="s">
        <v>24</v>
      </c>
    </row>
    <row r="82" spans="2:28">
      <c r="B82">
        <v>7.4</v>
      </c>
      <c r="C82" t="s">
        <v>86</v>
      </c>
      <c r="D82" t="s">
        <v>116</v>
      </c>
      <c r="G82" t="str">
        <f t="shared" si="8"/>
        <v>更新成本基准</v>
      </c>
      <c r="H82" t="str">
        <f>VLOOKUP(B82,'表-章节'!A:C,2,FALSE)</f>
        <v>07.4</v>
      </c>
      <c r="I82" t="str">
        <f>VLOOKUP(B82,'表-章节'!A:C,3,FALSE)</f>
        <v>7.4 控制成本</v>
      </c>
      <c r="J82">
        <f>IF(AND(C82="输出",ISNA(VLOOKUP("输出"&amp;D82,D$1:D81,1,FALSE))),J81+1,J81)</f>
        <v>13</v>
      </c>
      <c r="K82">
        <f>VLOOKUP("输出"&amp;D82,G:J,4,FALSE)</f>
        <v>13</v>
      </c>
      <c r="L82">
        <f t="shared" si="9"/>
        <v>2</v>
      </c>
      <c r="M82" t="s">
        <v>192</v>
      </c>
      <c r="O82" t="s">
        <v>24</v>
      </c>
      <c r="P82" t="str">
        <f t="shared" si="10"/>
        <v>[成本基准](项目管理计划-成本基准)</v>
      </c>
      <c r="Q82" t="s">
        <v>24</v>
      </c>
      <c r="R82" t="str">
        <f t="shared" si="11"/>
        <v>更新</v>
      </c>
      <c r="S82" t="s">
        <v>24</v>
      </c>
      <c r="T82" t="str">
        <f t="shared" si="12"/>
        <v>7.4 控制成本</v>
      </c>
      <c r="U82" t="s">
        <v>24</v>
      </c>
      <c r="V82" t="s">
        <v>24</v>
      </c>
      <c r="W82" t="str">
        <f t="shared" si="13"/>
        <v/>
      </c>
      <c r="X82" t="s">
        <v>24</v>
      </c>
      <c r="Y82" t="str">
        <f t="shared" si="14"/>
        <v>更新</v>
      </c>
      <c r="Z82" t="s">
        <v>24</v>
      </c>
      <c r="AA82" t="str">
        <f t="shared" si="15"/>
        <v>[成本基准](项目管理计划-成本基准)</v>
      </c>
      <c r="AB82" t="s">
        <v>24</v>
      </c>
    </row>
    <row r="83" spans="2:28">
      <c r="B83">
        <v>7.4</v>
      </c>
      <c r="C83" t="s">
        <v>88</v>
      </c>
      <c r="D83" t="s">
        <v>114</v>
      </c>
      <c r="G83" t="str">
        <f t="shared" si="8"/>
        <v>输入范围基准</v>
      </c>
      <c r="H83" t="str">
        <f>VLOOKUP(B83,'表-章节'!A:C,2,FALSE)</f>
        <v>07.4</v>
      </c>
      <c r="I83" t="str">
        <f>VLOOKUP(B83,'表-章节'!A:C,3,FALSE)</f>
        <v>7.4 控制成本</v>
      </c>
      <c r="J83">
        <f>IF(AND(C83="输出",ISNA(VLOOKUP("输出"&amp;D83,D$1:D82,1,FALSE))),J82+1,J82)</f>
        <v>13</v>
      </c>
      <c r="K83">
        <f>VLOOKUP("输出"&amp;D83,G:J,4,FALSE)</f>
        <v>9</v>
      </c>
      <c r="L83">
        <f t="shared" si="9"/>
        <v>3</v>
      </c>
      <c r="M83" t="s">
        <v>176</v>
      </c>
      <c r="O83" t="s">
        <v>24</v>
      </c>
      <c r="P83" t="str">
        <f t="shared" si="10"/>
        <v>[范围基准](项目管理计划-范围基准)</v>
      </c>
      <c r="Q83" t="s">
        <v>24</v>
      </c>
      <c r="R83" t="str">
        <f t="shared" si="11"/>
        <v>输入</v>
      </c>
      <c r="S83" t="s">
        <v>24</v>
      </c>
      <c r="T83" t="str">
        <f t="shared" si="12"/>
        <v>7.4 控制成本</v>
      </c>
      <c r="U83" t="s">
        <v>24</v>
      </c>
      <c r="V83" t="s">
        <v>24</v>
      </c>
      <c r="W83" t="str">
        <f t="shared" si="13"/>
        <v/>
      </c>
      <c r="X83" t="s">
        <v>24</v>
      </c>
      <c r="Y83" t="str">
        <f t="shared" si="14"/>
        <v>输入</v>
      </c>
      <c r="Z83" t="s">
        <v>24</v>
      </c>
      <c r="AA83" t="str">
        <f t="shared" si="15"/>
        <v>[范围基准](项目管理计划-范围基准)</v>
      </c>
      <c r="AB83" t="s">
        <v>24</v>
      </c>
    </row>
    <row r="84" spans="2:28">
      <c r="B84">
        <v>7.4</v>
      </c>
      <c r="C84" t="s">
        <v>88</v>
      </c>
      <c r="D84" t="s">
        <v>122</v>
      </c>
      <c r="G84" t="str">
        <f t="shared" si="8"/>
        <v>输入成本管理计划</v>
      </c>
      <c r="H84" t="str">
        <f>VLOOKUP(B84,'表-章节'!A:C,2,FALSE)</f>
        <v>07.4</v>
      </c>
      <c r="I84" t="str">
        <f>VLOOKUP(B84,'表-章节'!A:C,3,FALSE)</f>
        <v>7.4 控制成本</v>
      </c>
      <c r="J84">
        <f>IF(AND(C84="输出",ISNA(VLOOKUP("输出"&amp;D84,D$1:D83,1,FALSE))),J83+1,J83)</f>
        <v>13</v>
      </c>
      <c r="K84">
        <f>VLOOKUP("输出"&amp;D84,G:J,4,FALSE)</f>
        <v>12</v>
      </c>
      <c r="L84">
        <f t="shared" si="9"/>
        <v>3</v>
      </c>
      <c r="M84" t="s">
        <v>200</v>
      </c>
      <c r="O84" t="s">
        <v>24</v>
      </c>
      <c r="P84" t="str">
        <f t="shared" si="10"/>
        <v>[成本管理计划](项目管理计划-成本管理计划)</v>
      </c>
      <c r="Q84" t="s">
        <v>24</v>
      </c>
      <c r="R84" t="str">
        <f t="shared" si="11"/>
        <v>输入</v>
      </c>
      <c r="S84" t="s">
        <v>24</v>
      </c>
      <c r="T84" t="str">
        <f t="shared" si="12"/>
        <v>7.4 控制成本</v>
      </c>
      <c r="U84" t="s">
        <v>24</v>
      </c>
      <c r="V84" t="s">
        <v>24</v>
      </c>
      <c r="W84" t="str">
        <f t="shared" si="13"/>
        <v/>
      </c>
      <c r="X84" t="s">
        <v>24</v>
      </c>
      <c r="Y84" t="str">
        <f t="shared" si="14"/>
        <v>输入</v>
      </c>
      <c r="Z84" t="s">
        <v>24</v>
      </c>
      <c r="AA84" t="str">
        <f t="shared" si="15"/>
        <v>[成本管理计划](项目管理计划-成本管理计划)</v>
      </c>
      <c r="AB84" t="s">
        <v>24</v>
      </c>
    </row>
    <row r="85" spans="2:28">
      <c r="B85">
        <v>7.4</v>
      </c>
      <c r="C85" t="s">
        <v>88</v>
      </c>
      <c r="D85" t="s">
        <v>119</v>
      </c>
      <c r="G85" t="str">
        <f t="shared" si="8"/>
        <v>输入质量管理计划</v>
      </c>
      <c r="H85" t="str">
        <f>VLOOKUP(B85,'表-章节'!A:C,2,FALSE)</f>
        <v>07.4</v>
      </c>
      <c r="I85" t="str">
        <f>VLOOKUP(B85,'表-章节'!A:C,3,FALSE)</f>
        <v>7.4 控制成本</v>
      </c>
      <c r="J85">
        <f>IF(AND(C85="输出",ISNA(VLOOKUP("输出"&amp;D85,D$1:D84,1,FALSE))),J84+1,J84)</f>
        <v>13</v>
      </c>
      <c r="K85">
        <f>VLOOKUP("输出"&amp;D85,G:J,4,FALSE)</f>
        <v>14</v>
      </c>
      <c r="L85">
        <f t="shared" si="9"/>
        <v>3</v>
      </c>
      <c r="M85" t="s">
        <v>183</v>
      </c>
      <c r="O85" t="s">
        <v>24</v>
      </c>
      <c r="P85" t="str">
        <f t="shared" si="10"/>
        <v>[质量管理计划](项目管理计划-质量管理计划)</v>
      </c>
      <c r="Q85" t="s">
        <v>24</v>
      </c>
      <c r="R85" t="str">
        <f t="shared" si="11"/>
        <v>输入</v>
      </c>
      <c r="S85" t="s">
        <v>24</v>
      </c>
      <c r="T85" t="str">
        <f t="shared" si="12"/>
        <v>7.4 控制成本</v>
      </c>
      <c r="U85" t="s">
        <v>24</v>
      </c>
      <c r="V85" t="s">
        <v>24</v>
      </c>
      <c r="W85" t="str">
        <f t="shared" si="13"/>
        <v/>
      </c>
      <c r="X85" t="s">
        <v>24</v>
      </c>
      <c r="Y85" t="str">
        <f t="shared" si="14"/>
        <v>输入</v>
      </c>
      <c r="Z85" t="s">
        <v>24</v>
      </c>
      <c r="AA85" t="str">
        <f t="shared" si="15"/>
        <v>[质量管理计划](项目管理计划-质量管理计划)</v>
      </c>
      <c r="AB85" t="s">
        <v>24</v>
      </c>
    </row>
    <row r="86" spans="2:28">
      <c r="B86">
        <v>8.1</v>
      </c>
      <c r="C86" t="s">
        <v>84</v>
      </c>
      <c r="D86" t="s">
        <v>119</v>
      </c>
      <c r="G86" t="str">
        <f t="shared" si="8"/>
        <v>输出质量管理计划</v>
      </c>
      <c r="H86" t="str">
        <f>VLOOKUP(B86,'表-章节'!A:C,2,FALSE)</f>
        <v>08.1</v>
      </c>
      <c r="I86" t="str">
        <f>VLOOKUP(B86,'表-章节'!A:C,3,FALSE)</f>
        <v>8.1 规划质量管理</v>
      </c>
      <c r="J86">
        <f>IF(AND(C86="输出",ISNA(VLOOKUP("输出"&amp;D86,D$1:D85,1,FALSE))),J85+1,J85)</f>
        <v>14</v>
      </c>
      <c r="K86">
        <f>VLOOKUP("输出"&amp;D86,G:J,4,FALSE)</f>
        <v>14</v>
      </c>
      <c r="L86">
        <f t="shared" si="9"/>
        <v>1</v>
      </c>
      <c r="M86" t="s">
        <v>203</v>
      </c>
      <c r="O86" t="s">
        <v>24</v>
      </c>
      <c r="P86" t="str">
        <f t="shared" si="10"/>
        <v/>
      </c>
      <c r="Q86" t="s">
        <v>24</v>
      </c>
      <c r="R86" t="str">
        <f t="shared" si="11"/>
        <v>输出</v>
      </c>
      <c r="S86" t="s">
        <v>24</v>
      </c>
      <c r="T86" t="str">
        <f t="shared" si="12"/>
        <v>8.1 规划质量管理</v>
      </c>
      <c r="U86" t="s">
        <v>24</v>
      </c>
      <c r="V86" t="s">
        <v>24</v>
      </c>
      <c r="W86" t="str">
        <f t="shared" si="13"/>
        <v>8.1 规划质量管理</v>
      </c>
      <c r="X86" t="s">
        <v>24</v>
      </c>
      <c r="Y86" t="str">
        <f t="shared" si="14"/>
        <v>输出</v>
      </c>
      <c r="Z86" t="s">
        <v>24</v>
      </c>
      <c r="AA86" t="str">
        <f t="shared" si="15"/>
        <v>[质量管理计划](项目管理计划-质量管理计划)</v>
      </c>
      <c r="AB86" t="s">
        <v>24</v>
      </c>
    </row>
    <row r="87" spans="2:28">
      <c r="B87">
        <v>8.1</v>
      </c>
      <c r="C87" t="s">
        <v>86</v>
      </c>
      <c r="D87" t="s">
        <v>114</v>
      </c>
      <c r="G87" t="str">
        <f t="shared" si="8"/>
        <v>更新范围基准</v>
      </c>
      <c r="H87" t="str">
        <f>VLOOKUP(B87,'表-章节'!A:C,2,FALSE)</f>
        <v>08.1</v>
      </c>
      <c r="I87" t="str">
        <f>VLOOKUP(B87,'表-章节'!A:C,3,FALSE)</f>
        <v>8.1 规划质量管理</v>
      </c>
      <c r="J87">
        <f>IF(AND(C87="输出",ISNA(VLOOKUP("输出"&amp;D87,D$1:D86,1,FALSE))),J86+1,J86)</f>
        <v>14</v>
      </c>
      <c r="K87">
        <f>VLOOKUP("输出"&amp;D87,G:J,4,FALSE)</f>
        <v>9</v>
      </c>
      <c r="L87">
        <f t="shared" si="9"/>
        <v>2</v>
      </c>
      <c r="M87" t="s">
        <v>190</v>
      </c>
      <c r="O87" t="s">
        <v>24</v>
      </c>
      <c r="P87" t="str">
        <f t="shared" si="10"/>
        <v>[范围基准](项目管理计划-范围基准)</v>
      </c>
      <c r="Q87" t="s">
        <v>24</v>
      </c>
      <c r="R87" t="str">
        <f t="shared" si="11"/>
        <v>更新</v>
      </c>
      <c r="S87" t="s">
        <v>24</v>
      </c>
      <c r="T87" t="str">
        <f t="shared" si="12"/>
        <v>8.1 规划质量管理</v>
      </c>
      <c r="U87" t="s">
        <v>24</v>
      </c>
      <c r="V87" t="s">
        <v>24</v>
      </c>
      <c r="W87" t="str">
        <f t="shared" si="13"/>
        <v/>
      </c>
      <c r="X87" t="s">
        <v>24</v>
      </c>
      <c r="Y87" t="str">
        <f t="shared" si="14"/>
        <v>更新</v>
      </c>
      <c r="Z87" t="s">
        <v>24</v>
      </c>
      <c r="AA87" t="str">
        <f t="shared" si="15"/>
        <v>[范围基准](项目管理计划-范围基准)</v>
      </c>
      <c r="AB87" t="s">
        <v>24</v>
      </c>
    </row>
    <row r="88" spans="2:28">
      <c r="B88">
        <v>8.1</v>
      </c>
      <c r="C88" t="s">
        <v>86</v>
      </c>
      <c r="D88" t="s">
        <v>123</v>
      </c>
      <c r="G88" t="str">
        <f t="shared" si="8"/>
        <v>更新风险管理计划</v>
      </c>
      <c r="H88" t="str">
        <f>VLOOKUP(B88,'表-章节'!A:C,2,FALSE)</f>
        <v>08.1</v>
      </c>
      <c r="I88" t="str">
        <f>VLOOKUP(B88,'表-章节'!A:C,3,FALSE)</f>
        <v>8.1 规划质量管理</v>
      </c>
      <c r="J88">
        <f>IF(AND(C88="输出",ISNA(VLOOKUP("输出"&amp;D88,D$1:D87,1,FALSE))),J87+1,J87)</f>
        <v>14</v>
      </c>
      <c r="K88">
        <f>VLOOKUP("输出"&amp;D88,G:J,4,FALSE)</f>
        <v>17</v>
      </c>
      <c r="L88">
        <f t="shared" si="9"/>
        <v>2</v>
      </c>
      <c r="M88" t="s">
        <v>204</v>
      </c>
      <c r="O88" t="s">
        <v>24</v>
      </c>
      <c r="P88" t="str">
        <f t="shared" si="10"/>
        <v>[风险管理计划](项目管理计划-风险管理计划)</v>
      </c>
      <c r="Q88" t="s">
        <v>24</v>
      </c>
      <c r="R88" t="str">
        <f t="shared" si="11"/>
        <v>更新</v>
      </c>
      <c r="S88" t="s">
        <v>24</v>
      </c>
      <c r="T88" t="str">
        <f t="shared" si="12"/>
        <v>8.1 规划质量管理</v>
      </c>
      <c r="U88" t="s">
        <v>24</v>
      </c>
      <c r="V88" t="s">
        <v>24</v>
      </c>
      <c r="W88" t="str">
        <f t="shared" si="13"/>
        <v/>
      </c>
      <c r="X88" t="s">
        <v>24</v>
      </c>
      <c r="Y88" t="str">
        <f t="shared" si="14"/>
        <v>更新</v>
      </c>
      <c r="Z88" t="s">
        <v>24</v>
      </c>
      <c r="AA88" t="str">
        <f t="shared" si="15"/>
        <v>[风险管理计划](项目管理计划-风险管理计划)</v>
      </c>
      <c r="AB88" t="s">
        <v>24</v>
      </c>
    </row>
    <row r="89" spans="2:28">
      <c r="B89">
        <v>8.1</v>
      </c>
      <c r="C89" t="s">
        <v>88</v>
      </c>
      <c r="D89" t="s">
        <v>118</v>
      </c>
      <c r="G89" t="str">
        <f t="shared" si="8"/>
        <v>输入需求管理计划</v>
      </c>
      <c r="H89" t="str">
        <f>VLOOKUP(B89,'表-章节'!A:C,2,FALSE)</f>
        <v>08.1</v>
      </c>
      <c r="I89" t="str">
        <f>VLOOKUP(B89,'表-章节'!A:C,3,FALSE)</f>
        <v>8.1 规划质量管理</v>
      </c>
      <c r="J89">
        <f>IF(AND(C89="输出",ISNA(VLOOKUP("输出"&amp;D89,D$1:D88,1,FALSE))),J88+1,J88)</f>
        <v>14</v>
      </c>
      <c r="K89">
        <f>VLOOKUP("输出"&amp;D89,G:J,4,FALSE)</f>
        <v>8</v>
      </c>
      <c r="L89">
        <f t="shared" si="9"/>
        <v>3</v>
      </c>
      <c r="M89" t="s">
        <v>185</v>
      </c>
      <c r="O89" t="s">
        <v>24</v>
      </c>
      <c r="P89" t="str">
        <f t="shared" si="10"/>
        <v>[需求管理计划](项目管理计划-需求管理计划)</v>
      </c>
      <c r="Q89" t="s">
        <v>24</v>
      </c>
      <c r="R89" t="str">
        <f t="shared" si="11"/>
        <v>输入</v>
      </c>
      <c r="S89" t="s">
        <v>24</v>
      </c>
      <c r="T89" t="str">
        <f t="shared" si="12"/>
        <v>8.1 规划质量管理</v>
      </c>
      <c r="U89" t="s">
        <v>24</v>
      </c>
      <c r="V89" t="s">
        <v>24</v>
      </c>
      <c r="W89" t="str">
        <f t="shared" si="13"/>
        <v/>
      </c>
      <c r="X89" t="s">
        <v>24</v>
      </c>
      <c r="Y89" t="str">
        <f t="shared" si="14"/>
        <v>输入</v>
      </c>
      <c r="Z89" t="s">
        <v>24</v>
      </c>
      <c r="AA89" t="str">
        <f t="shared" si="15"/>
        <v>[需求管理计划](项目管理计划-需求管理计划)</v>
      </c>
      <c r="AB89" t="s">
        <v>24</v>
      </c>
    </row>
    <row r="90" spans="2:28">
      <c r="B90">
        <v>8.1</v>
      </c>
      <c r="C90" t="s">
        <v>88</v>
      </c>
      <c r="D90" t="s">
        <v>114</v>
      </c>
      <c r="G90" t="str">
        <f t="shared" si="8"/>
        <v>输入范围基准</v>
      </c>
      <c r="H90" t="str">
        <f>VLOOKUP(B90,'表-章节'!A:C,2,FALSE)</f>
        <v>08.1</v>
      </c>
      <c r="I90" t="str">
        <f>VLOOKUP(B90,'表-章节'!A:C,3,FALSE)</f>
        <v>8.1 规划质量管理</v>
      </c>
      <c r="J90">
        <f>IF(AND(C90="输出",ISNA(VLOOKUP("输出"&amp;D90,D$1:D89,1,FALSE))),J89+1,J89)</f>
        <v>14</v>
      </c>
      <c r="K90">
        <f>VLOOKUP("输出"&amp;D90,G:J,4,FALSE)</f>
        <v>9</v>
      </c>
      <c r="L90">
        <f t="shared" si="9"/>
        <v>3</v>
      </c>
      <c r="M90" t="s">
        <v>176</v>
      </c>
      <c r="O90" t="s">
        <v>24</v>
      </c>
      <c r="P90" t="str">
        <f t="shared" si="10"/>
        <v>[范围基准](项目管理计划-范围基准)</v>
      </c>
      <c r="Q90" t="s">
        <v>24</v>
      </c>
      <c r="R90" t="str">
        <f t="shared" si="11"/>
        <v>输入</v>
      </c>
      <c r="S90" t="s">
        <v>24</v>
      </c>
      <c r="T90" t="str">
        <f t="shared" si="12"/>
        <v>8.1 规划质量管理</v>
      </c>
      <c r="U90" t="s">
        <v>24</v>
      </c>
      <c r="V90" t="s">
        <v>24</v>
      </c>
      <c r="W90" t="str">
        <f t="shared" si="13"/>
        <v/>
      </c>
      <c r="X90" t="s">
        <v>24</v>
      </c>
      <c r="Y90" t="str">
        <f t="shared" si="14"/>
        <v>输入</v>
      </c>
      <c r="Z90" t="s">
        <v>24</v>
      </c>
      <c r="AA90" t="str">
        <f t="shared" si="15"/>
        <v>[范围基准](项目管理计划-范围基准)</v>
      </c>
      <c r="AB90" t="s">
        <v>24</v>
      </c>
    </row>
    <row r="91" spans="2:28">
      <c r="B91">
        <v>8.1</v>
      </c>
      <c r="C91" t="s">
        <v>88</v>
      </c>
      <c r="D91" t="s">
        <v>123</v>
      </c>
      <c r="G91" t="str">
        <f t="shared" si="8"/>
        <v>输入风险管理计划</v>
      </c>
      <c r="H91" t="str">
        <f>VLOOKUP(B91,'表-章节'!A:C,2,FALSE)</f>
        <v>08.1</v>
      </c>
      <c r="I91" t="str">
        <f>VLOOKUP(B91,'表-章节'!A:C,3,FALSE)</f>
        <v>8.1 规划质量管理</v>
      </c>
      <c r="J91">
        <f>IF(AND(C91="输出",ISNA(VLOOKUP("输出"&amp;D91,D$1:D90,1,FALSE))),J90+1,J90)</f>
        <v>14</v>
      </c>
      <c r="K91">
        <f>VLOOKUP("输出"&amp;D91,G:J,4,FALSE)</f>
        <v>17</v>
      </c>
      <c r="L91">
        <f t="shared" si="9"/>
        <v>3</v>
      </c>
      <c r="M91" t="s">
        <v>199</v>
      </c>
      <c r="O91" t="s">
        <v>24</v>
      </c>
      <c r="P91" t="str">
        <f t="shared" si="10"/>
        <v>[风险管理计划](项目管理计划-风险管理计划)</v>
      </c>
      <c r="Q91" t="s">
        <v>24</v>
      </c>
      <c r="R91" t="str">
        <f t="shared" si="11"/>
        <v>输入</v>
      </c>
      <c r="S91" t="s">
        <v>24</v>
      </c>
      <c r="T91" t="str">
        <f t="shared" si="12"/>
        <v>8.1 规划质量管理</v>
      </c>
      <c r="U91" t="s">
        <v>24</v>
      </c>
      <c r="V91" t="s">
        <v>24</v>
      </c>
      <c r="W91" t="str">
        <f t="shared" si="13"/>
        <v/>
      </c>
      <c r="X91" t="s">
        <v>24</v>
      </c>
      <c r="Y91" t="str">
        <f t="shared" si="14"/>
        <v>输入</v>
      </c>
      <c r="Z91" t="s">
        <v>24</v>
      </c>
      <c r="AA91" t="str">
        <f t="shared" si="15"/>
        <v>[风险管理计划](项目管理计划-风险管理计划)</v>
      </c>
      <c r="AB91" t="s">
        <v>24</v>
      </c>
    </row>
    <row r="92" spans="2:28">
      <c r="B92">
        <v>8.1</v>
      </c>
      <c r="C92" t="s">
        <v>88</v>
      </c>
      <c r="D92" t="s">
        <v>120</v>
      </c>
      <c r="G92" t="str">
        <f t="shared" si="8"/>
        <v>输入相关方参与计划</v>
      </c>
      <c r="H92" t="str">
        <f>VLOOKUP(B92,'表-章节'!A:C,2,FALSE)</f>
        <v>08.1</v>
      </c>
      <c r="I92" t="str">
        <f>VLOOKUP(B92,'表-章节'!A:C,3,FALSE)</f>
        <v>8.1 规划质量管理</v>
      </c>
      <c r="J92">
        <f>IF(AND(C92="输出",ISNA(VLOOKUP("输出"&amp;D92,D$1:D91,1,FALSE))),J91+1,J91)</f>
        <v>14</v>
      </c>
      <c r="K92">
        <f>VLOOKUP("输出"&amp;D92,G:J,4,FALSE)</f>
        <v>19</v>
      </c>
      <c r="L92">
        <f t="shared" si="9"/>
        <v>3</v>
      </c>
      <c r="M92" t="s">
        <v>186</v>
      </c>
      <c r="O92" t="s">
        <v>24</v>
      </c>
      <c r="P92" t="str">
        <f t="shared" si="10"/>
        <v>[相关方参与计划](项目管理计划-相关方参与计划)</v>
      </c>
      <c r="Q92" t="s">
        <v>24</v>
      </c>
      <c r="R92" t="str">
        <f t="shared" si="11"/>
        <v>输入</v>
      </c>
      <c r="S92" t="s">
        <v>24</v>
      </c>
      <c r="T92" t="str">
        <f t="shared" si="12"/>
        <v>8.1 规划质量管理</v>
      </c>
      <c r="U92" t="s">
        <v>24</v>
      </c>
      <c r="V92" t="s">
        <v>24</v>
      </c>
      <c r="W92" t="str">
        <f t="shared" si="13"/>
        <v/>
      </c>
      <c r="X92" t="s">
        <v>24</v>
      </c>
      <c r="Y92" t="str">
        <f t="shared" si="14"/>
        <v>输入</v>
      </c>
      <c r="Z92" t="s">
        <v>24</v>
      </c>
      <c r="AA92" t="str">
        <f t="shared" si="15"/>
        <v>[相关方参与计划](项目管理计划-相关方参与计划)</v>
      </c>
      <c r="AB92" t="s">
        <v>24</v>
      </c>
    </row>
    <row r="93" spans="2:28">
      <c r="B93">
        <v>8.2</v>
      </c>
      <c r="C93" t="s">
        <v>86</v>
      </c>
      <c r="D93" t="s">
        <v>114</v>
      </c>
      <c r="G93" t="str">
        <f t="shared" si="8"/>
        <v>更新范围基准</v>
      </c>
      <c r="H93" t="str">
        <f>VLOOKUP(B93,'表-章节'!A:C,2,FALSE)</f>
        <v>08.2</v>
      </c>
      <c r="I93" t="str">
        <f>VLOOKUP(B93,'表-章节'!A:C,3,FALSE)</f>
        <v>8.2 管理质量</v>
      </c>
      <c r="J93">
        <f>IF(AND(C93="输出",ISNA(VLOOKUP("输出"&amp;D93,D$1:D92,1,FALSE))),J92+1,J92)</f>
        <v>14</v>
      </c>
      <c r="K93">
        <f>VLOOKUP("输出"&amp;D93,G:J,4,FALSE)</f>
        <v>9</v>
      </c>
      <c r="L93">
        <f t="shared" si="9"/>
        <v>2</v>
      </c>
      <c r="M93" t="s">
        <v>190</v>
      </c>
      <c r="O93" t="s">
        <v>24</v>
      </c>
      <c r="P93" t="str">
        <f t="shared" si="10"/>
        <v>[范围基准](项目管理计划-范围基准)</v>
      </c>
      <c r="Q93" t="s">
        <v>24</v>
      </c>
      <c r="R93" t="str">
        <f t="shared" si="11"/>
        <v>更新</v>
      </c>
      <c r="S93" t="s">
        <v>24</v>
      </c>
      <c r="T93" t="str">
        <f t="shared" si="12"/>
        <v>8.2 管理质量</v>
      </c>
      <c r="U93" t="s">
        <v>24</v>
      </c>
      <c r="V93" t="s">
        <v>24</v>
      </c>
      <c r="W93" t="str">
        <f t="shared" si="13"/>
        <v>8.2 管理质量</v>
      </c>
      <c r="X93" t="s">
        <v>24</v>
      </c>
      <c r="Y93" t="str">
        <f t="shared" si="14"/>
        <v>更新</v>
      </c>
      <c r="Z93" t="s">
        <v>24</v>
      </c>
      <c r="AA93" t="str">
        <f t="shared" si="15"/>
        <v>[范围基准](项目管理计划-范围基准)</v>
      </c>
      <c r="AB93" t="s">
        <v>24</v>
      </c>
    </row>
    <row r="94" spans="2:28">
      <c r="B94">
        <v>8.2</v>
      </c>
      <c r="C94" t="s">
        <v>86</v>
      </c>
      <c r="D94" t="s">
        <v>115</v>
      </c>
      <c r="G94" t="str">
        <f t="shared" si="8"/>
        <v>更新进度基准</v>
      </c>
      <c r="H94" t="str">
        <f>VLOOKUP(B94,'表-章节'!A:C,2,FALSE)</f>
        <v>08.2</v>
      </c>
      <c r="I94" t="str">
        <f>VLOOKUP(B94,'表-章节'!A:C,3,FALSE)</f>
        <v>8.2 管理质量</v>
      </c>
      <c r="J94">
        <f>IF(AND(C94="输出",ISNA(VLOOKUP("输出"&amp;D94,D$1:D93,1,FALSE))),J93+1,J93)</f>
        <v>14</v>
      </c>
      <c r="K94">
        <f>VLOOKUP("输出"&amp;D94,G:J,4,FALSE)</f>
        <v>11</v>
      </c>
      <c r="L94">
        <f t="shared" si="9"/>
        <v>2</v>
      </c>
      <c r="M94" t="s">
        <v>191</v>
      </c>
      <c r="O94" t="s">
        <v>24</v>
      </c>
      <c r="P94" t="str">
        <f t="shared" si="10"/>
        <v>[进度基准](项目管理计划-进度基准)</v>
      </c>
      <c r="Q94" t="s">
        <v>24</v>
      </c>
      <c r="R94" t="str">
        <f t="shared" si="11"/>
        <v>更新</v>
      </c>
      <c r="S94" t="s">
        <v>24</v>
      </c>
      <c r="T94" t="str">
        <f t="shared" si="12"/>
        <v>8.2 管理质量</v>
      </c>
      <c r="U94" t="s">
        <v>24</v>
      </c>
      <c r="V94" t="s">
        <v>24</v>
      </c>
      <c r="W94" t="str">
        <f t="shared" si="13"/>
        <v/>
      </c>
      <c r="X94" t="s">
        <v>24</v>
      </c>
      <c r="Y94" t="str">
        <f t="shared" si="14"/>
        <v>更新</v>
      </c>
      <c r="Z94" t="s">
        <v>24</v>
      </c>
      <c r="AA94" t="str">
        <f t="shared" si="15"/>
        <v>[进度基准](项目管理计划-进度基准)</v>
      </c>
      <c r="AB94" t="s">
        <v>24</v>
      </c>
    </row>
    <row r="95" spans="2:28">
      <c r="B95">
        <v>8.2</v>
      </c>
      <c r="C95" t="s">
        <v>86</v>
      </c>
      <c r="D95" t="s">
        <v>116</v>
      </c>
      <c r="G95" t="str">
        <f t="shared" si="8"/>
        <v>更新成本基准</v>
      </c>
      <c r="H95" t="str">
        <f>VLOOKUP(B95,'表-章节'!A:C,2,FALSE)</f>
        <v>08.2</v>
      </c>
      <c r="I95" t="str">
        <f>VLOOKUP(B95,'表-章节'!A:C,3,FALSE)</f>
        <v>8.2 管理质量</v>
      </c>
      <c r="J95">
        <f>IF(AND(C95="输出",ISNA(VLOOKUP("输出"&amp;D95,D$1:D94,1,FALSE))),J94+1,J94)</f>
        <v>14</v>
      </c>
      <c r="K95">
        <f>VLOOKUP("输出"&amp;D95,G:J,4,FALSE)</f>
        <v>13</v>
      </c>
      <c r="L95">
        <f t="shared" si="9"/>
        <v>2</v>
      </c>
      <c r="M95" t="s">
        <v>192</v>
      </c>
      <c r="O95" t="s">
        <v>24</v>
      </c>
      <c r="P95" t="str">
        <f t="shared" si="10"/>
        <v>[成本基准](项目管理计划-成本基准)</v>
      </c>
      <c r="Q95" t="s">
        <v>24</v>
      </c>
      <c r="R95" t="str">
        <f t="shared" si="11"/>
        <v>更新</v>
      </c>
      <c r="S95" t="s">
        <v>24</v>
      </c>
      <c r="T95" t="str">
        <f t="shared" si="12"/>
        <v>8.2 管理质量</v>
      </c>
      <c r="U95" t="s">
        <v>24</v>
      </c>
      <c r="V95" t="s">
        <v>24</v>
      </c>
      <c r="W95" t="str">
        <f t="shared" si="13"/>
        <v/>
      </c>
      <c r="X95" t="s">
        <v>24</v>
      </c>
      <c r="Y95" t="str">
        <f t="shared" si="14"/>
        <v>更新</v>
      </c>
      <c r="Z95" t="s">
        <v>24</v>
      </c>
      <c r="AA95" t="str">
        <f t="shared" si="15"/>
        <v>[成本基准](项目管理计划-成本基准)</v>
      </c>
      <c r="AB95" t="s">
        <v>24</v>
      </c>
    </row>
    <row r="96" spans="2:28">
      <c r="B96">
        <v>8.2</v>
      </c>
      <c r="C96" t="s">
        <v>86</v>
      </c>
      <c r="D96" t="s">
        <v>119</v>
      </c>
      <c r="G96" t="str">
        <f t="shared" si="8"/>
        <v>更新质量管理计划</v>
      </c>
      <c r="H96" t="str">
        <f>VLOOKUP(B96,'表-章节'!A:C,2,FALSE)</f>
        <v>08.2</v>
      </c>
      <c r="I96" t="str">
        <f>VLOOKUP(B96,'表-章节'!A:C,3,FALSE)</f>
        <v>8.2 管理质量</v>
      </c>
      <c r="J96">
        <f>IF(AND(C96="输出",ISNA(VLOOKUP("输出"&amp;D96,D$1:D95,1,FALSE))),J95+1,J95)</f>
        <v>14</v>
      </c>
      <c r="K96">
        <f>VLOOKUP("输出"&amp;D96,G:J,4,FALSE)</f>
        <v>14</v>
      </c>
      <c r="L96">
        <f t="shared" si="9"/>
        <v>2</v>
      </c>
      <c r="M96" t="s">
        <v>205</v>
      </c>
      <c r="O96" t="s">
        <v>24</v>
      </c>
      <c r="P96" t="str">
        <f t="shared" si="10"/>
        <v>[质量管理计划](项目管理计划-质量管理计划)</v>
      </c>
      <c r="Q96" t="s">
        <v>24</v>
      </c>
      <c r="R96" t="str">
        <f t="shared" si="11"/>
        <v>更新</v>
      </c>
      <c r="S96" t="s">
        <v>24</v>
      </c>
      <c r="T96" t="str">
        <f t="shared" si="12"/>
        <v>8.2 管理质量</v>
      </c>
      <c r="U96" t="s">
        <v>24</v>
      </c>
      <c r="V96" t="s">
        <v>24</v>
      </c>
      <c r="W96" t="str">
        <f t="shared" si="13"/>
        <v/>
      </c>
      <c r="X96" t="s">
        <v>24</v>
      </c>
      <c r="Y96" t="str">
        <f t="shared" si="14"/>
        <v>更新</v>
      </c>
      <c r="Z96" t="s">
        <v>24</v>
      </c>
      <c r="AA96" t="str">
        <f t="shared" si="15"/>
        <v>[质量管理计划](项目管理计划-质量管理计划)</v>
      </c>
      <c r="AB96" t="s">
        <v>24</v>
      </c>
    </row>
    <row r="97" spans="2:28">
      <c r="B97">
        <v>8.2</v>
      </c>
      <c r="C97" t="s">
        <v>88</v>
      </c>
      <c r="D97" t="s">
        <v>119</v>
      </c>
      <c r="G97" t="str">
        <f t="shared" si="8"/>
        <v>输入质量管理计划</v>
      </c>
      <c r="H97" t="str">
        <f>VLOOKUP(B97,'表-章节'!A:C,2,FALSE)</f>
        <v>08.2</v>
      </c>
      <c r="I97" t="str">
        <f>VLOOKUP(B97,'表-章节'!A:C,3,FALSE)</f>
        <v>8.2 管理质量</v>
      </c>
      <c r="J97">
        <f>IF(AND(C97="输出",ISNA(VLOOKUP("输出"&amp;D97,D$1:D96,1,FALSE))),J96+1,J96)</f>
        <v>14</v>
      </c>
      <c r="K97">
        <f>VLOOKUP("输出"&amp;D97,G:J,4,FALSE)</f>
        <v>14</v>
      </c>
      <c r="L97">
        <f t="shared" si="9"/>
        <v>3</v>
      </c>
      <c r="M97" t="s">
        <v>183</v>
      </c>
      <c r="O97" t="s">
        <v>24</v>
      </c>
      <c r="P97" t="str">
        <f t="shared" si="10"/>
        <v/>
      </c>
      <c r="Q97" t="s">
        <v>24</v>
      </c>
      <c r="R97" t="str">
        <f t="shared" si="11"/>
        <v>输入</v>
      </c>
      <c r="S97" t="s">
        <v>24</v>
      </c>
      <c r="T97" t="str">
        <f t="shared" si="12"/>
        <v>8.2 管理质量</v>
      </c>
      <c r="U97" t="s">
        <v>24</v>
      </c>
      <c r="V97" t="s">
        <v>24</v>
      </c>
      <c r="W97" t="str">
        <f t="shared" si="13"/>
        <v/>
      </c>
      <c r="X97" t="s">
        <v>24</v>
      </c>
      <c r="Y97" t="str">
        <f t="shared" si="14"/>
        <v>输入</v>
      </c>
      <c r="Z97" t="s">
        <v>24</v>
      </c>
      <c r="AA97" t="str">
        <f t="shared" si="15"/>
        <v>[质量管理计划](项目管理计划-质量管理计划)</v>
      </c>
      <c r="AB97" t="s">
        <v>24</v>
      </c>
    </row>
    <row r="98" spans="2:28">
      <c r="B98">
        <v>8.3</v>
      </c>
      <c r="C98" t="s">
        <v>86</v>
      </c>
      <c r="D98" t="s">
        <v>119</v>
      </c>
      <c r="G98" t="str">
        <f t="shared" si="8"/>
        <v>更新质量管理计划</v>
      </c>
      <c r="H98" t="str">
        <f>VLOOKUP(B98,'表-章节'!A:C,2,FALSE)</f>
        <v>08.3</v>
      </c>
      <c r="I98" t="str">
        <f>VLOOKUP(B98,'表-章节'!A:C,3,FALSE)</f>
        <v>8.3 控制质量</v>
      </c>
      <c r="J98">
        <f>IF(AND(C98="输出",ISNA(VLOOKUP("输出"&amp;D98,D$1:D97,1,FALSE))),J97+1,J97)</f>
        <v>14</v>
      </c>
      <c r="K98">
        <f>VLOOKUP("输出"&amp;D98,G:J,4,FALSE)</f>
        <v>14</v>
      </c>
      <c r="L98">
        <f t="shared" si="9"/>
        <v>2</v>
      </c>
      <c r="M98" t="s">
        <v>205</v>
      </c>
      <c r="O98" t="s">
        <v>24</v>
      </c>
      <c r="P98" t="str">
        <f t="shared" si="10"/>
        <v/>
      </c>
      <c r="Q98" t="s">
        <v>24</v>
      </c>
      <c r="R98" t="str">
        <f t="shared" si="11"/>
        <v>更新</v>
      </c>
      <c r="S98" t="s">
        <v>24</v>
      </c>
      <c r="T98" t="str">
        <f t="shared" si="12"/>
        <v>8.3 控制质量</v>
      </c>
      <c r="U98" t="s">
        <v>24</v>
      </c>
      <c r="V98" t="s">
        <v>24</v>
      </c>
      <c r="W98" t="str">
        <f t="shared" si="13"/>
        <v>8.3 控制质量</v>
      </c>
      <c r="X98" t="s">
        <v>24</v>
      </c>
      <c r="Y98" t="str">
        <f t="shared" si="14"/>
        <v>更新</v>
      </c>
      <c r="Z98" t="s">
        <v>24</v>
      </c>
      <c r="AA98" t="str">
        <f t="shared" si="15"/>
        <v>[质量管理计划](项目管理计划-质量管理计划)</v>
      </c>
      <c r="AB98" t="s">
        <v>24</v>
      </c>
    </row>
    <row r="99" spans="2:28">
      <c r="B99">
        <v>8.3</v>
      </c>
      <c r="C99" t="s">
        <v>88</v>
      </c>
      <c r="D99" t="s">
        <v>119</v>
      </c>
      <c r="G99" t="str">
        <f t="shared" si="8"/>
        <v>输入质量管理计划</v>
      </c>
      <c r="H99" t="str">
        <f>VLOOKUP(B99,'表-章节'!A:C,2,FALSE)</f>
        <v>08.3</v>
      </c>
      <c r="I99" t="str">
        <f>VLOOKUP(B99,'表-章节'!A:C,3,FALSE)</f>
        <v>8.3 控制质量</v>
      </c>
      <c r="J99">
        <f>IF(AND(C99="输出",ISNA(VLOOKUP("输出"&amp;D99,D$1:D98,1,FALSE))),J98+1,J98)</f>
        <v>14</v>
      </c>
      <c r="K99">
        <f>VLOOKUP("输出"&amp;D99,G:J,4,FALSE)</f>
        <v>14</v>
      </c>
      <c r="L99">
        <f t="shared" si="9"/>
        <v>3</v>
      </c>
      <c r="M99" t="s">
        <v>183</v>
      </c>
      <c r="O99" t="s">
        <v>24</v>
      </c>
      <c r="P99" t="str">
        <f t="shared" si="10"/>
        <v/>
      </c>
      <c r="Q99" t="s">
        <v>24</v>
      </c>
      <c r="R99" t="str">
        <f t="shared" si="11"/>
        <v>输入</v>
      </c>
      <c r="S99" t="s">
        <v>24</v>
      </c>
      <c r="T99" t="str">
        <f t="shared" si="12"/>
        <v>8.3 控制质量</v>
      </c>
      <c r="U99" t="s">
        <v>24</v>
      </c>
      <c r="V99" t="s">
        <v>24</v>
      </c>
      <c r="W99" t="str">
        <f t="shared" si="13"/>
        <v/>
      </c>
      <c r="X99" t="s">
        <v>24</v>
      </c>
      <c r="Y99" t="str">
        <f t="shared" si="14"/>
        <v>输入</v>
      </c>
      <c r="Z99" t="s">
        <v>24</v>
      </c>
      <c r="AA99" t="str">
        <f t="shared" si="15"/>
        <v>[质量管理计划](项目管理计划-质量管理计划)</v>
      </c>
      <c r="AB99" t="s">
        <v>24</v>
      </c>
    </row>
    <row r="100" spans="2:28">
      <c r="B100">
        <v>9.1</v>
      </c>
      <c r="C100" t="s">
        <v>84</v>
      </c>
      <c r="D100" t="s">
        <v>124</v>
      </c>
      <c r="G100" t="str">
        <f t="shared" si="8"/>
        <v>输出资源管理计划</v>
      </c>
      <c r="H100" t="str">
        <f>VLOOKUP(B100,'表-章节'!A:C,2,FALSE)</f>
        <v>09.1</v>
      </c>
      <c r="I100" t="str">
        <f>VLOOKUP(B100,'表-章节'!A:C,3,FALSE)</f>
        <v>9.1 规划资源管理</v>
      </c>
      <c r="J100">
        <f>IF(AND(C100="输出",ISNA(VLOOKUP("输出"&amp;D100,D$1:D99,1,FALSE))),J99+1,J99)</f>
        <v>15</v>
      </c>
      <c r="K100">
        <f>VLOOKUP("输出"&amp;D100,G:J,4,FALSE)</f>
        <v>15</v>
      </c>
      <c r="L100">
        <f t="shared" si="9"/>
        <v>1</v>
      </c>
      <c r="M100" t="s">
        <v>206</v>
      </c>
      <c r="O100" t="s">
        <v>24</v>
      </c>
      <c r="P100" t="str">
        <f t="shared" si="10"/>
        <v>[资源管理计划](项目管理计划-资源管理计划)</v>
      </c>
      <c r="Q100" t="s">
        <v>24</v>
      </c>
      <c r="R100" t="str">
        <f t="shared" si="11"/>
        <v>输出</v>
      </c>
      <c r="S100" t="s">
        <v>24</v>
      </c>
      <c r="T100" t="str">
        <f t="shared" si="12"/>
        <v>9.1 规划资源管理</v>
      </c>
      <c r="U100" t="s">
        <v>24</v>
      </c>
      <c r="V100" t="s">
        <v>24</v>
      </c>
      <c r="W100" t="str">
        <f t="shared" si="13"/>
        <v>9.1 规划资源管理</v>
      </c>
      <c r="X100" t="s">
        <v>24</v>
      </c>
      <c r="Y100" t="str">
        <f t="shared" si="14"/>
        <v>输出</v>
      </c>
      <c r="Z100" t="s">
        <v>24</v>
      </c>
      <c r="AA100" t="str">
        <f t="shared" si="15"/>
        <v>[资源管理计划](项目管理计划-资源管理计划)</v>
      </c>
      <c r="AB100" t="s">
        <v>24</v>
      </c>
    </row>
    <row r="101" spans="2:28">
      <c r="B101">
        <v>9.1</v>
      </c>
      <c r="C101" t="s">
        <v>88</v>
      </c>
      <c r="D101" t="s">
        <v>114</v>
      </c>
      <c r="G101" t="str">
        <f t="shared" si="8"/>
        <v>输入范围基准</v>
      </c>
      <c r="H101" t="str">
        <f>VLOOKUP(B101,'表-章节'!A:C,2,FALSE)</f>
        <v>09.1</v>
      </c>
      <c r="I101" t="str">
        <f>VLOOKUP(B101,'表-章节'!A:C,3,FALSE)</f>
        <v>9.1 规划资源管理</v>
      </c>
      <c r="J101">
        <f>IF(AND(C101="输出",ISNA(VLOOKUP("输出"&amp;D101,D$1:D100,1,FALSE))),J100+1,J100)</f>
        <v>15</v>
      </c>
      <c r="K101">
        <f>VLOOKUP("输出"&amp;D101,G:J,4,FALSE)</f>
        <v>9</v>
      </c>
      <c r="L101">
        <f t="shared" si="9"/>
        <v>3</v>
      </c>
      <c r="M101" t="s">
        <v>176</v>
      </c>
      <c r="O101" t="s">
        <v>24</v>
      </c>
      <c r="P101" t="str">
        <f t="shared" si="10"/>
        <v>[范围基准](项目管理计划-范围基准)</v>
      </c>
      <c r="Q101" t="s">
        <v>24</v>
      </c>
      <c r="R101" t="str">
        <f t="shared" si="11"/>
        <v>输入</v>
      </c>
      <c r="S101" t="s">
        <v>24</v>
      </c>
      <c r="T101" t="str">
        <f t="shared" si="12"/>
        <v>9.1 规划资源管理</v>
      </c>
      <c r="U101" t="s">
        <v>24</v>
      </c>
      <c r="V101" t="s">
        <v>24</v>
      </c>
      <c r="W101" t="str">
        <f t="shared" si="13"/>
        <v/>
      </c>
      <c r="X101" t="s">
        <v>24</v>
      </c>
      <c r="Y101" t="str">
        <f t="shared" si="14"/>
        <v>输入</v>
      </c>
      <c r="Z101" t="s">
        <v>24</v>
      </c>
      <c r="AA101" t="str">
        <f t="shared" si="15"/>
        <v>[范围基准](项目管理计划-范围基准)</v>
      </c>
      <c r="AB101" t="s">
        <v>24</v>
      </c>
    </row>
    <row r="102" spans="2:28">
      <c r="B102">
        <v>9.1</v>
      </c>
      <c r="C102" t="s">
        <v>88</v>
      </c>
      <c r="D102" t="s">
        <v>119</v>
      </c>
      <c r="G102" t="str">
        <f t="shared" si="8"/>
        <v>输入质量管理计划</v>
      </c>
      <c r="H102" t="str">
        <f>VLOOKUP(B102,'表-章节'!A:C,2,FALSE)</f>
        <v>09.1</v>
      </c>
      <c r="I102" t="str">
        <f>VLOOKUP(B102,'表-章节'!A:C,3,FALSE)</f>
        <v>9.1 规划资源管理</v>
      </c>
      <c r="J102">
        <f>IF(AND(C102="输出",ISNA(VLOOKUP("输出"&amp;D102,D$1:D101,1,FALSE))),J101+1,J101)</f>
        <v>15</v>
      </c>
      <c r="K102">
        <f>VLOOKUP("输出"&amp;D102,G:J,4,FALSE)</f>
        <v>14</v>
      </c>
      <c r="L102">
        <f t="shared" si="9"/>
        <v>3</v>
      </c>
      <c r="M102" t="s">
        <v>183</v>
      </c>
      <c r="O102" t="s">
        <v>24</v>
      </c>
      <c r="P102" t="str">
        <f t="shared" si="10"/>
        <v>[质量管理计划](项目管理计划-质量管理计划)</v>
      </c>
      <c r="Q102" t="s">
        <v>24</v>
      </c>
      <c r="R102" t="str">
        <f t="shared" si="11"/>
        <v>输入</v>
      </c>
      <c r="S102" t="s">
        <v>24</v>
      </c>
      <c r="T102" t="str">
        <f t="shared" si="12"/>
        <v>9.1 规划资源管理</v>
      </c>
      <c r="U102" t="s">
        <v>24</v>
      </c>
      <c r="V102" t="s">
        <v>24</v>
      </c>
      <c r="W102" t="str">
        <f t="shared" si="13"/>
        <v/>
      </c>
      <c r="X102" t="s">
        <v>24</v>
      </c>
      <c r="Y102" t="str">
        <f t="shared" si="14"/>
        <v>输入</v>
      </c>
      <c r="Z102" t="s">
        <v>24</v>
      </c>
      <c r="AA102" t="str">
        <f t="shared" si="15"/>
        <v>[质量管理计划](项目管理计划-质量管理计划)</v>
      </c>
      <c r="AB102" t="s">
        <v>24</v>
      </c>
    </row>
    <row r="103" spans="2:28">
      <c r="B103">
        <v>9.2</v>
      </c>
      <c r="C103" t="s">
        <v>88</v>
      </c>
      <c r="D103" t="s">
        <v>114</v>
      </c>
      <c r="G103" t="str">
        <f t="shared" si="8"/>
        <v>输入范围基准</v>
      </c>
      <c r="H103" t="str">
        <f>VLOOKUP(B103,'表-章节'!A:C,2,FALSE)</f>
        <v>09.2</v>
      </c>
      <c r="I103" t="str">
        <f>VLOOKUP(B103,'表-章节'!A:C,3,FALSE)</f>
        <v>9.2 估算活动资源</v>
      </c>
      <c r="J103">
        <f>IF(AND(C103="输出",ISNA(VLOOKUP("输出"&amp;D103,D$1:D102,1,FALSE))),J102+1,J102)</f>
        <v>15</v>
      </c>
      <c r="K103">
        <f>VLOOKUP("输出"&amp;D103,G:J,4,FALSE)</f>
        <v>9</v>
      </c>
      <c r="L103">
        <f t="shared" si="9"/>
        <v>3</v>
      </c>
      <c r="M103" t="s">
        <v>176</v>
      </c>
      <c r="O103" t="s">
        <v>24</v>
      </c>
      <c r="P103" t="str">
        <f t="shared" si="10"/>
        <v>[范围基准](项目管理计划-范围基准)</v>
      </c>
      <c r="Q103" t="s">
        <v>24</v>
      </c>
      <c r="R103" t="str">
        <f t="shared" si="11"/>
        <v>输入</v>
      </c>
      <c r="S103" t="s">
        <v>24</v>
      </c>
      <c r="T103" t="str">
        <f t="shared" si="12"/>
        <v>9.2 估算活动资源</v>
      </c>
      <c r="U103" t="s">
        <v>24</v>
      </c>
      <c r="V103" t="s">
        <v>24</v>
      </c>
      <c r="W103" t="str">
        <f t="shared" si="13"/>
        <v>9.2 估算活动资源</v>
      </c>
      <c r="X103" t="s">
        <v>24</v>
      </c>
      <c r="Y103" t="str">
        <f t="shared" si="14"/>
        <v>输入</v>
      </c>
      <c r="Z103" t="s">
        <v>24</v>
      </c>
      <c r="AA103" t="str">
        <f t="shared" si="15"/>
        <v>[范围基准](项目管理计划-范围基准)</v>
      </c>
      <c r="AB103" t="s">
        <v>24</v>
      </c>
    </row>
    <row r="104" spans="2:28">
      <c r="B104">
        <v>9.2</v>
      </c>
      <c r="C104" t="s">
        <v>88</v>
      </c>
      <c r="D104" t="s">
        <v>124</v>
      </c>
      <c r="G104" t="str">
        <f t="shared" si="8"/>
        <v>输入资源管理计划</v>
      </c>
      <c r="H104" t="str">
        <f>VLOOKUP(B104,'表-章节'!A:C,2,FALSE)</f>
        <v>09.2</v>
      </c>
      <c r="I104" t="str">
        <f>VLOOKUP(B104,'表-章节'!A:C,3,FALSE)</f>
        <v>9.2 估算活动资源</v>
      </c>
      <c r="J104">
        <f>IF(AND(C104="输出",ISNA(VLOOKUP("输出"&amp;D104,D$1:D103,1,FALSE))),J103+1,J103)</f>
        <v>15</v>
      </c>
      <c r="K104">
        <f>VLOOKUP("输出"&amp;D104,G:J,4,FALSE)</f>
        <v>15</v>
      </c>
      <c r="L104">
        <f t="shared" si="9"/>
        <v>3</v>
      </c>
      <c r="M104" t="s">
        <v>207</v>
      </c>
      <c r="O104" t="s">
        <v>24</v>
      </c>
      <c r="P104" t="str">
        <f t="shared" si="10"/>
        <v>[资源管理计划](项目管理计划-资源管理计划)</v>
      </c>
      <c r="Q104" t="s">
        <v>24</v>
      </c>
      <c r="R104" t="str">
        <f t="shared" si="11"/>
        <v>输入</v>
      </c>
      <c r="S104" t="s">
        <v>24</v>
      </c>
      <c r="T104" t="str">
        <f t="shared" si="12"/>
        <v>9.2 估算活动资源</v>
      </c>
      <c r="U104" t="s">
        <v>24</v>
      </c>
      <c r="V104" t="s">
        <v>24</v>
      </c>
      <c r="W104" t="str">
        <f t="shared" si="13"/>
        <v/>
      </c>
      <c r="X104" t="s">
        <v>24</v>
      </c>
      <c r="Y104" t="str">
        <f t="shared" si="14"/>
        <v>输入</v>
      </c>
      <c r="Z104" t="s">
        <v>24</v>
      </c>
      <c r="AA104" t="str">
        <f t="shared" si="15"/>
        <v>[资源管理计划](项目管理计划-资源管理计划)</v>
      </c>
      <c r="AB104" t="s">
        <v>24</v>
      </c>
    </row>
    <row r="105" spans="2:28">
      <c r="B105">
        <v>9.3</v>
      </c>
      <c r="C105" t="s">
        <v>86</v>
      </c>
      <c r="D105" t="s">
        <v>116</v>
      </c>
      <c r="G105" t="str">
        <f t="shared" si="8"/>
        <v>更新成本基准</v>
      </c>
      <c r="H105" t="str">
        <f>VLOOKUP(B105,'表-章节'!A:C,2,FALSE)</f>
        <v>09.3</v>
      </c>
      <c r="I105" t="str">
        <f>VLOOKUP(B105,'表-章节'!A:C,3,FALSE)</f>
        <v>9.3 获取资源</v>
      </c>
      <c r="J105">
        <f>IF(AND(C105="输出",ISNA(VLOOKUP("输出"&amp;D105,D$1:D104,1,FALSE))),J104+1,J104)</f>
        <v>15</v>
      </c>
      <c r="K105">
        <f>VLOOKUP("输出"&amp;D105,G:J,4,FALSE)</f>
        <v>13</v>
      </c>
      <c r="L105">
        <f t="shared" si="9"/>
        <v>2</v>
      </c>
      <c r="M105" t="s">
        <v>192</v>
      </c>
      <c r="O105" t="s">
        <v>24</v>
      </c>
      <c r="P105" t="str">
        <f t="shared" si="10"/>
        <v>[成本基准](项目管理计划-成本基准)</v>
      </c>
      <c r="Q105" t="s">
        <v>24</v>
      </c>
      <c r="R105" t="str">
        <f t="shared" si="11"/>
        <v>更新</v>
      </c>
      <c r="S105" t="s">
        <v>24</v>
      </c>
      <c r="T105" t="str">
        <f t="shared" si="12"/>
        <v>9.3 获取资源</v>
      </c>
      <c r="U105" t="s">
        <v>24</v>
      </c>
      <c r="V105" t="s">
        <v>24</v>
      </c>
      <c r="W105" t="str">
        <f t="shared" si="13"/>
        <v>9.3 获取资源</v>
      </c>
      <c r="X105" t="s">
        <v>24</v>
      </c>
      <c r="Y105" t="str">
        <f t="shared" si="14"/>
        <v>更新</v>
      </c>
      <c r="Z105" t="s">
        <v>24</v>
      </c>
      <c r="AA105" t="str">
        <f t="shared" si="15"/>
        <v>[成本基准](项目管理计划-成本基准)</v>
      </c>
      <c r="AB105" t="s">
        <v>24</v>
      </c>
    </row>
    <row r="106" spans="2:28">
      <c r="B106">
        <v>9.3</v>
      </c>
      <c r="C106" t="s">
        <v>86</v>
      </c>
      <c r="D106" t="s">
        <v>124</v>
      </c>
      <c r="G106" t="str">
        <f t="shared" si="8"/>
        <v>更新资源管理计划</v>
      </c>
      <c r="H106" t="str">
        <f>VLOOKUP(B106,'表-章节'!A:C,2,FALSE)</f>
        <v>09.3</v>
      </c>
      <c r="I106" t="str">
        <f>VLOOKUP(B106,'表-章节'!A:C,3,FALSE)</f>
        <v>9.3 获取资源</v>
      </c>
      <c r="J106">
        <f>IF(AND(C106="输出",ISNA(VLOOKUP("输出"&amp;D106,D$1:D105,1,FALSE))),J105+1,J105)</f>
        <v>15</v>
      </c>
      <c r="K106">
        <f>VLOOKUP("输出"&amp;D106,G:J,4,FALSE)</f>
        <v>15</v>
      </c>
      <c r="L106">
        <f t="shared" si="9"/>
        <v>2</v>
      </c>
      <c r="M106" t="s">
        <v>208</v>
      </c>
      <c r="O106" t="s">
        <v>24</v>
      </c>
      <c r="P106" t="str">
        <f t="shared" si="10"/>
        <v>[资源管理计划](项目管理计划-资源管理计划)</v>
      </c>
      <c r="Q106" t="s">
        <v>24</v>
      </c>
      <c r="R106" t="str">
        <f t="shared" si="11"/>
        <v>更新</v>
      </c>
      <c r="S106" t="s">
        <v>24</v>
      </c>
      <c r="T106" t="str">
        <f t="shared" si="12"/>
        <v>9.3 获取资源</v>
      </c>
      <c r="U106" t="s">
        <v>24</v>
      </c>
      <c r="V106" t="s">
        <v>24</v>
      </c>
      <c r="W106" t="str">
        <f t="shared" si="13"/>
        <v/>
      </c>
      <c r="X106" t="s">
        <v>24</v>
      </c>
      <c r="Y106" t="str">
        <f t="shared" si="14"/>
        <v>更新</v>
      </c>
      <c r="Z106" t="s">
        <v>24</v>
      </c>
      <c r="AA106" t="str">
        <f t="shared" si="15"/>
        <v>[资源管理计划](项目管理计划-资源管理计划)</v>
      </c>
      <c r="AB106" t="s">
        <v>24</v>
      </c>
    </row>
    <row r="107" spans="2:28">
      <c r="B107">
        <v>9.3</v>
      </c>
      <c r="C107" t="s">
        <v>88</v>
      </c>
      <c r="D107" t="s">
        <v>116</v>
      </c>
      <c r="G107" t="str">
        <f t="shared" si="8"/>
        <v>输入成本基准</v>
      </c>
      <c r="H107" t="str">
        <f>VLOOKUP(B107,'表-章节'!A:C,2,FALSE)</f>
        <v>09.3</v>
      </c>
      <c r="I107" t="str">
        <f>VLOOKUP(B107,'表-章节'!A:C,3,FALSE)</f>
        <v>9.3 获取资源</v>
      </c>
      <c r="J107">
        <f>IF(AND(C107="输出",ISNA(VLOOKUP("输出"&amp;D107,D$1:D106,1,FALSE))),J106+1,J106)</f>
        <v>15</v>
      </c>
      <c r="K107">
        <f>VLOOKUP("输出"&amp;D107,G:J,4,FALSE)</f>
        <v>13</v>
      </c>
      <c r="L107">
        <f t="shared" si="9"/>
        <v>3</v>
      </c>
      <c r="M107" t="s">
        <v>178</v>
      </c>
      <c r="O107" t="s">
        <v>24</v>
      </c>
      <c r="P107" t="str">
        <f t="shared" si="10"/>
        <v>[成本基准](项目管理计划-成本基准)</v>
      </c>
      <c r="Q107" t="s">
        <v>24</v>
      </c>
      <c r="R107" t="str">
        <f t="shared" si="11"/>
        <v>输入</v>
      </c>
      <c r="S107" t="s">
        <v>24</v>
      </c>
      <c r="T107" t="str">
        <f t="shared" si="12"/>
        <v>9.3 获取资源</v>
      </c>
      <c r="U107" t="s">
        <v>24</v>
      </c>
      <c r="V107" t="s">
        <v>24</v>
      </c>
      <c r="W107" t="str">
        <f t="shared" si="13"/>
        <v/>
      </c>
      <c r="X107" t="s">
        <v>24</v>
      </c>
      <c r="Y107" t="str">
        <f t="shared" si="14"/>
        <v>输入</v>
      </c>
      <c r="Z107" t="s">
        <v>24</v>
      </c>
      <c r="AA107" t="str">
        <f t="shared" si="15"/>
        <v>[成本基准](项目管理计划-成本基准)</v>
      </c>
      <c r="AB107" t="s">
        <v>24</v>
      </c>
    </row>
    <row r="108" spans="2:28">
      <c r="B108">
        <v>9.3</v>
      </c>
      <c r="C108" t="s">
        <v>88</v>
      </c>
      <c r="D108" t="s">
        <v>124</v>
      </c>
      <c r="G108" t="str">
        <f t="shared" si="8"/>
        <v>输入资源管理计划</v>
      </c>
      <c r="H108" t="str">
        <f>VLOOKUP(B108,'表-章节'!A:C,2,FALSE)</f>
        <v>09.3</v>
      </c>
      <c r="I108" t="str">
        <f>VLOOKUP(B108,'表-章节'!A:C,3,FALSE)</f>
        <v>9.3 获取资源</v>
      </c>
      <c r="J108">
        <f>IF(AND(C108="输出",ISNA(VLOOKUP("输出"&amp;D108,D$1:D107,1,FALSE))),J107+1,J107)</f>
        <v>15</v>
      </c>
      <c r="K108">
        <f>VLOOKUP("输出"&amp;D108,G:J,4,FALSE)</f>
        <v>15</v>
      </c>
      <c r="L108">
        <f t="shared" si="9"/>
        <v>3</v>
      </c>
      <c r="M108" t="s">
        <v>207</v>
      </c>
      <c r="O108" t="s">
        <v>24</v>
      </c>
      <c r="P108" t="str">
        <f t="shared" si="10"/>
        <v>[资源管理计划](项目管理计划-资源管理计划)</v>
      </c>
      <c r="Q108" t="s">
        <v>24</v>
      </c>
      <c r="R108" t="str">
        <f t="shared" si="11"/>
        <v>输入</v>
      </c>
      <c r="S108" t="s">
        <v>24</v>
      </c>
      <c r="T108" t="str">
        <f t="shared" si="12"/>
        <v>9.3 获取资源</v>
      </c>
      <c r="U108" t="s">
        <v>24</v>
      </c>
      <c r="V108" t="s">
        <v>24</v>
      </c>
      <c r="W108" t="str">
        <f t="shared" si="13"/>
        <v/>
      </c>
      <c r="X108" t="s">
        <v>24</v>
      </c>
      <c r="Y108" t="str">
        <f t="shared" si="14"/>
        <v>输入</v>
      </c>
      <c r="Z108" t="s">
        <v>24</v>
      </c>
      <c r="AA108" t="str">
        <f t="shared" si="15"/>
        <v>[资源管理计划](项目管理计划-资源管理计划)</v>
      </c>
      <c r="AB108" t="s">
        <v>24</v>
      </c>
    </row>
    <row r="109" spans="2:28">
      <c r="B109">
        <v>9.3</v>
      </c>
      <c r="C109" t="s">
        <v>88</v>
      </c>
      <c r="D109" t="s">
        <v>125</v>
      </c>
      <c r="G109" t="str">
        <f t="shared" si="8"/>
        <v>输入采购管理计划</v>
      </c>
      <c r="H109" t="str">
        <f>VLOOKUP(B109,'表-章节'!A:C,2,FALSE)</f>
        <v>09.3</v>
      </c>
      <c r="I109" t="str">
        <f>VLOOKUP(B109,'表-章节'!A:C,3,FALSE)</f>
        <v>9.3 获取资源</v>
      </c>
      <c r="J109">
        <f>IF(AND(C109="输出",ISNA(VLOOKUP("输出"&amp;D109,D$1:D108,1,FALSE))),J108+1,J108)</f>
        <v>15</v>
      </c>
      <c r="K109">
        <f>VLOOKUP("输出"&amp;D109,G:J,4,FALSE)</f>
        <v>18</v>
      </c>
      <c r="L109">
        <f t="shared" si="9"/>
        <v>3</v>
      </c>
      <c r="M109" t="s">
        <v>209</v>
      </c>
      <c r="O109" t="s">
        <v>24</v>
      </c>
      <c r="P109" t="str">
        <f t="shared" si="10"/>
        <v>[采购管理计划](项目管理计划-采购管理计划)</v>
      </c>
      <c r="Q109" t="s">
        <v>24</v>
      </c>
      <c r="R109" t="str">
        <f t="shared" si="11"/>
        <v>输入</v>
      </c>
      <c r="S109" t="s">
        <v>24</v>
      </c>
      <c r="T109" t="str">
        <f t="shared" si="12"/>
        <v>9.3 获取资源</v>
      </c>
      <c r="U109" t="s">
        <v>24</v>
      </c>
      <c r="V109" t="s">
        <v>24</v>
      </c>
      <c r="W109" t="str">
        <f t="shared" si="13"/>
        <v/>
      </c>
      <c r="X109" t="s">
        <v>24</v>
      </c>
      <c r="Y109" t="str">
        <f t="shared" si="14"/>
        <v>输入</v>
      </c>
      <c r="Z109" t="s">
        <v>24</v>
      </c>
      <c r="AA109" t="str">
        <f t="shared" si="15"/>
        <v>[采购管理计划](项目管理计划-采购管理计划)</v>
      </c>
      <c r="AB109" t="s">
        <v>24</v>
      </c>
    </row>
    <row r="110" spans="2:28">
      <c r="B110">
        <v>9.4</v>
      </c>
      <c r="C110" t="s">
        <v>86</v>
      </c>
      <c r="D110" t="s">
        <v>124</v>
      </c>
      <c r="G110" t="str">
        <f t="shared" si="8"/>
        <v>更新资源管理计划</v>
      </c>
      <c r="H110" t="str">
        <f>VLOOKUP(B110,'表-章节'!A:C,2,FALSE)</f>
        <v>09.4</v>
      </c>
      <c r="I110" t="str">
        <f>VLOOKUP(B110,'表-章节'!A:C,3,FALSE)</f>
        <v>9.4 建设团队</v>
      </c>
      <c r="J110">
        <f>IF(AND(C110="输出",ISNA(VLOOKUP("输出"&amp;D110,D$1:D109,1,FALSE))),J109+1,J109)</f>
        <v>15</v>
      </c>
      <c r="K110">
        <f>VLOOKUP("输出"&amp;D110,G:J,4,FALSE)</f>
        <v>15</v>
      </c>
      <c r="L110">
        <f t="shared" si="9"/>
        <v>2</v>
      </c>
      <c r="M110" t="s">
        <v>208</v>
      </c>
      <c r="O110" t="s">
        <v>24</v>
      </c>
      <c r="P110" t="str">
        <f t="shared" si="10"/>
        <v>[资源管理计划](项目管理计划-资源管理计划)</v>
      </c>
      <c r="Q110" t="s">
        <v>24</v>
      </c>
      <c r="R110" t="str">
        <f t="shared" si="11"/>
        <v>更新</v>
      </c>
      <c r="S110" t="s">
        <v>24</v>
      </c>
      <c r="T110" t="str">
        <f t="shared" si="12"/>
        <v>9.4 建设团队</v>
      </c>
      <c r="U110" t="s">
        <v>24</v>
      </c>
      <c r="V110" t="s">
        <v>24</v>
      </c>
      <c r="W110" t="str">
        <f t="shared" si="13"/>
        <v>9.4 建设团队</v>
      </c>
      <c r="X110" t="s">
        <v>24</v>
      </c>
      <c r="Y110" t="str">
        <f t="shared" si="14"/>
        <v>更新</v>
      </c>
      <c r="Z110" t="s">
        <v>24</v>
      </c>
      <c r="AA110" t="str">
        <f t="shared" si="15"/>
        <v>[资源管理计划](项目管理计划-资源管理计划)</v>
      </c>
      <c r="AB110" t="s">
        <v>24</v>
      </c>
    </row>
    <row r="111" spans="2:28">
      <c r="B111">
        <v>9.4</v>
      </c>
      <c r="C111" t="s">
        <v>88</v>
      </c>
      <c r="D111" t="s">
        <v>124</v>
      </c>
      <c r="G111" t="str">
        <f t="shared" si="8"/>
        <v>输入资源管理计划</v>
      </c>
      <c r="H111" t="str">
        <f>VLOOKUP(B111,'表-章节'!A:C,2,FALSE)</f>
        <v>09.4</v>
      </c>
      <c r="I111" t="str">
        <f>VLOOKUP(B111,'表-章节'!A:C,3,FALSE)</f>
        <v>9.4 建设团队</v>
      </c>
      <c r="J111">
        <f>IF(AND(C111="输出",ISNA(VLOOKUP("输出"&amp;D111,D$1:D110,1,FALSE))),J110+1,J110)</f>
        <v>15</v>
      </c>
      <c r="K111">
        <f>VLOOKUP("输出"&amp;D111,G:J,4,FALSE)</f>
        <v>15</v>
      </c>
      <c r="L111">
        <f t="shared" si="9"/>
        <v>3</v>
      </c>
      <c r="M111" t="s">
        <v>207</v>
      </c>
      <c r="O111" t="s">
        <v>24</v>
      </c>
      <c r="P111" t="str">
        <f t="shared" si="10"/>
        <v/>
      </c>
      <c r="Q111" t="s">
        <v>24</v>
      </c>
      <c r="R111" t="str">
        <f t="shared" si="11"/>
        <v>输入</v>
      </c>
      <c r="S111" t="s">
        <v>24</v>
      </c>
      <c r="T111" t="str">
        <f t="shared" si="12"/>
        <v>9.4 建设团队</v>
      </c>
      <c r="U111" t="s">
        <v>24</v>
      </c>
      <c r="V111" t="s">
        <v>24</v>
      </c>
      <c r="W111" t="str">
        <f t="shared" si="13"/>
        <v/>
      </c>
      <c r="X111" t="s">
        <v>24</v>
      </c>
      <c r="Y111" t="str">
        <f t="shared" si="14"/>
        <v>输入</v>
      </c>
      <c r="Z111" t="s">
        <v>24</v>
      </c>
      <c r="AA111" t="str">
        <f t="shared" si="15"/>
        <v>[资源管理计划](项目管理计划-资源管理计划)</v>
      </c>
      <c r="AB111" t="s">
        <v>24</v>
      </c>
    </row>
    <row r="112" spans="2:28">
      <c r="B112">
        <v>9.5</v>
      </c>
      <c r="C112" t="s">
        <v>86</v>
      </c>
      <c r="D112" t="s">
        <v>115</v>
      </c>
      <c r="G112" t="str">
        <f t="shared" si="8"/>
        <v>更新进度基准</v>
      </c>
      <c r="H112" t="str">
        <f>VLOOKUP(B112,'表-章节'!A:C,2,FALSE)</f>
        <v>09.5</v>
      </c>
      <c r="I112" t="str">
        <f>VLOOKUP(B112,'表-章节'!A:C,3,FALSE)</f>
        <v>9.5 管理团队</v>
      </c>
      <c r="J112">
        <f>IF(AND(C112="输出",ISNA(VLOOKUP("输出"&amp;D112,D$1:D111,1,FALSE))),J111+1,J111)</f>
        <v>15</v>
      </c>
      <c r="K112">
        <f>VLOOKUP("输出"&amp;D112,G:J,4,FALSE)</f>
        <v>11</v>
      </c>
      <c r="L112">
        <f t="shared" si="9"/>
        <v>2</v>
      </c>
      <c r="M112" t="s">
        <v>191</v>
      </c>
      <c r="O112" t="s">
        <v>24</v>
      </c>
      <c r="P112" t="str">
        <f t="shared" si="10"/>
        <v>[进度基准](项目管理计划-进度基准)</v>
      </c>
      <c r="Q112" t="s">
        <v>24</v>
      </c>
      <c r="R112" t="str">
        <f t="shared" si="11"/>
        <v>更新</v>
      </c>
      <c r="S112" t="s">
        <v>24</v>
      </c>
      <c r="T112" t="str">
        <f t="shared" si="12"/>
        <v>9.5 管理团队</v>
      </c>
      <c r="U112" t="s">
        <v>24</v>
      </c>
      <c r="V112" t="s">
        <v>24</v>
      </c>
      <c r="W112" t="str">
        <f t="shared" si="13"/>
        <v>9.5 管理团队</v>
      </c>
      <c r="X112" t="s">
        <v>24</v>
      </c>
      <c r="Y112" t="str">
        <f t="shared" si="14"/>
        <v>更新</v>
      </c>
      <c r="Z112" t="s">
        <v>24</v>
      </c>
      <c r="AA112" t="str">
        <f t="shared" si="15"/>
        <v>[进度基准](项目管理计划-进度基准)</v>
      </c>
      <c r="AB112" t="s">
        <v>24</v>
      </c>
    </row>
    <row r="113" spans="2:28">
      <c r="B113">
        <v>9.5</v>
      </c>
      <c r="C113" t="s">
        <v>86</v>
      </c>
      <c r="D113" t="s">
        <v>116</v>
      </c>
      <c r="G113" t="str">
        <f t="shared" si="8"/>
        <v>更新成本基准</v>
      </c>
      <c r="H113" t="str">
        <f>VLOOKUP(B113,'表-章节'!A:C,2,FALSE)</f>
        <v>09.5</v>
      </c>
      <c r="I113" t="str">
        <f>VLOOKUP(B113,'表-章节'!A:C,3,FALSE)</f>
        <v>9.5 管理团队</v>
      </c>
      <c r="J113">
        <f>IF(AND(C113="输出",ISNA(VLOOKUP("输出"&amp;D113,D$1:D112,1,FALSE))),J112+1,J112)</f>
        <v>15</v>
      </c>
      <c r="K113">
        <f>VLOOKUP("输出"&amp;D113,G:J,4,FALSE)</f>
        <v>13</v>
      </c>
      <c r="L113">
        <f t="shared" si="9"/>
        <v>2</v>
      </c>
      <c r="M113" t="s">
        <v>192</v>
      </c>
      <c r="O113" t="s">
        <v>24</v>
      </c>
      <c r="P113" t="str">
        <f t="shared" si="10"/>
        <v>[成本基准](项目管理计划-成本基准)</v>
      </c>
      <c r="Q113" t="s">
        <v>24</v>
      </c>
      <c r="R113" t="str">
        <f t="shared" si="11"/>
        <v>更新</v>
      </c>
      <c r="S113" t="s">
        <v>24</v>
      </c>
      <c r="T113" t="str">
        <f t="shared" si="12"/>
        <v>9.5 管理团队</v>
      </c>
      <c r="U113" t="s">
        <v>24</v>
      </c>
      <c r="V113" t="s">
        <v>24</v>
      </c>
      <c r="W113" t="str">
        <f t="shared" si="13"/>
        <v/>
      </c>
      <c r="X113" t="s">
        <v>24</v>
      </c>
      <c r="Y113" t="str">
        <f t="shared" si="14"/>
        <v>更新</v>
      </c>
      <c r="Z113" t="s">
        <v>24</v>
      </c>
      <c r="AA113" t="str">
        <f t="shared" si="15"/>
        <v>[成本基准](项目管理计划-成本基准)</v>
      </c>
      <c r="AB113" t="s">
        <v>24</v>
      </c>
    </row>
    <row r="114" spans="2:28">
      <c r="B114">
        <v>9.5</v>
      </c>
      <c r="C114" t="s">
        <v>86</v>
      </c>
      <c r="D114" t="s">
        <v>124</v>
      </c>
      <c r="G114" t="str">
        <f t="shared" si="8"/>
        <v>更新资源管理计划</v>
      </c>
      <c r="H114" t="str">
        <f>VLOOKUP(B114,'表-章节'!A:C,2,FALSE)</f>
        <v>09.5</v>
      </c>
      <c r="I114" t="str">
        <f>VLOOKUP(B114,'表-章节'!A:C,3,FALSE)</f>
        <v>9.5 管理团队</v>
      </c>
      <c r="J114">
        <f>IF(AND(C114="输出",ISNA(VLOOKUP("输出"&amp;D114,D$1:D113,1,FALSE))),J113+1,J113)</f>
        <v>15</v>
      </c>
      <c r="K114">
        <f>VLOOKUP("输出"&amp;D114,G:J,4,FALSE)</f>
        <v>15</v>
      </c>
      <c r="L114">
        <f t="shared" si="9"/>
        <v>2</v>
      </c>
      <c r="M114" t="s">
        <v>208</v>
      </c>
      <c r="O114" t="s">
        <v>24</v>
      </c>
      <c r="P114" t="str">
        <f t="shared" si="10"/>
        <v>[资源管理计划](项目管理计划-资源管理计划)</v>
      </c>
      <c r="Q114" t="s">
        <v>24</v>
      </c>
      <c r="R114" t="str">
        <f t="shared" si="11"/>
        <v>更新</v>
      </c>
      <c r="S114" t="s">
        <v>24</v>
      </c>
      <c r="T114" t="str">
        <f t="shared" si="12"/>
        <v>9.5 管理团队</v>
      </c>
      <c r="U114" t="s">
        <v>24</v>
      </c>
      <c r="V114" t="s">
        <v>24</v>
      </c>
      <c r="W114" t="str">
        <f t="shared" si="13"/>
        <v/>
      </c>
      <c r="X114" t="s">
        <v>24</v>
      </c>
      <c r="Y114" t="str">
        <f t="shared" si="14"/>
        <v>更新</v>
      </c>
      <c r="Z114" t="s">
        <v>24</v>
      </c>
      <c r="AA114" t="str">
        <f t="shared" si="15"/>
        <v>[资源管理计划](项目管理计划-资源管理计划)</v>
      </c>
      <c r="AB114" t="s">
        <v>24</v>
      </c>
    </row>
    <row r="115" spans="2:28">
      <c r="B115">
        <v>9.5</v>
      </c>
      <c r="C115" t="s">
        <v>88</v>
      </c>
      <c r="D115" t="s">
        <v>124</v>
      </c>
      <c r="G115" t="str">
        <f t="shared" si="8"/>
        <v>输入资源管理计划</v>
      </c>
      <c r="H115" t="str">
        <f>VLOOKUP(B115,'表-章节'!A:C,2,FALSE)</f>
        <v>09.5</v>
      </c>
      <c r="I115" t="str">
        <f>VLOOKUP(B115,'表-章节'!A:C,3,FALSE)</f>
        <v>9.5 管理团队</v>
      </c>
      <c r="J115">
        <f>IF(AND(C115="输出",ISNA(VLOOKUP("输出"&amp;D115,D$1:D114,1,FALSE))),J114+1,J114)</f>
        <v>15</v>
      </c>
      <c r="K115">
        <f>VLOOKUP("输出"&amp;D115,G:J,4,FALSE)</f>
        <v>15</v>
      </c>
      <c r="L115">
        <f t="shared" si="9"/>
        <v>3</v>
      </c>
      <c r="M115" t="s">
        <v>207</v>
      </c>
      <c r="O115" t="s">
        <v>24</v>
      </c>
      <c r="P115" t="str">
        <f t="shared" si="10"/>
        <v/>
      </c>
      <c r="Q115" t="s">
        <v>24</v>
      </c>
      <c r="R115" t="str">
        <f t="shared" si="11"/>
        <v>输入</v>
      </c>
      <c r="S115" t="s">
        <v>24</v>
      </c>
      <c r="T115" t="str">
        <f t="shared" si="12"/>
        <v>9.5 管理团队</v>
      </c>
      <c r="U115" t="s">
        <v>24</v>
      </c>
      <c r="V115" t="s">
        <v>24</v>
      </c>
      <c r="W115" t="str">
        <f t="shared" si="13"/>
        <v/>
      </c>
      <c r="X115" t="s">
        <v>24</v>
      </c>
      <c r="Y115" t="str">
        <f t="shared" si="14"/>
        <v>输入</v>
      </c>
      <c r="Z115" t="s">
        <v>24</v>
      </c>
      <c r="AA115" t="str">
        <f t="shared" si="15"/>
        <v>[资源管理计划](项目管理计划-资源管理计划)</v>
      </c>
      <c r="AB115" t="s">
        <v>24</v>
      </c>
    </row>
    <row r="116" spans="2:28">
      <c r="B116">
        <v>9.6</v>
      </c>
      <c r="C116" t="s">
        <v>86</v>
      </c>
      <c r="D116" t="s">
        <v>115</v>
      </c>
      <c r="G116" t="str">
        <f t="shared" si="8"/>
        <v>更新进度基准</v>
      </c>
      <c r="H116" t="str">
        <f>VLOOKUP(B116,'表-章节'!A:C,2,FALSE)</f>
        <v>09.6</v>
      </c>
      <c r="I116" t="str">
        <f>VLOOKUP(B116,'表-章节'!A:C,3,FALSE)</f>
        <v>9.6 控制资源</v>
      </c>
      <c r="J116">
        <f>IF(AND(C116="输出",ISNA(VLOOKUP("输出"&amp;D116,D$1:D115,1,FALSE))),J115+1,J115)</f>
        <v>15</v>
      </c>
      <c r="K116">
        <f>VLOOKUP("输出"&amp;D116,G:J,4,FALSE)</f>
        <v>11</v>
      </c>
      <c r="L116">
        <f t="shared" si="9"/>
        <v>2</v>
      </c>
      <c r="M116" t="s">
        <v>191</v>
      </c>
      <c r="O116" t="s">
        <v>24</v>
      </c>
      <c r="P116" t="str">
        <f t="shared" si="10"/>
        <v>[进度基准](项目管理计划-进度基准)</v>
      </c>
      <c r="Q116" t="s">
        <v>24</v>
      </c>
      <c r="R116" t="str">
        <f t="shared" si="11"/>
        <v>更新</v>
      </c>
      <c r="S116" t="s">
        <v>24</v>
      </c>
      <c r="T116" t="str">
        <f t="shared" si="12"/>
        <v>9.6 控制资源</v>
      </c>
      <c r="U116" t="s">
        <v>24</v>
      </c>
      <c r="V116" t="s">
        <v>24</v>
      </c>
      <c r="W116" t="str">
        <f t="shared" si="13"/>
        <v>9.6 控制资源</v>
      </c>
      <c r="X116" t="s">
        <v>24</v>
      </c>
      <c r="Y116" t="str">
        <f t="shared" si="14"/>
        <v>更新</v>
      </c>
      <c r="Z116" t="s">
        <v>24</v>
      </c>
      <c r="AA116" t="str">
        <f t="shared" si="15"/>
        <v>[进度基准](项目管理计划-进度基准)</v>
      </c>
      <c r="AB116" t="s">
        <v>24</v>
      </c>
    </row>
    <row r="117" spans="2:28">
      <c r="B117">
        <v>9.6</v>
      </c>
      <c r="C117" t="s">
        <v>86</v>
      </c>
      <c r="D117" t="s">
        <v>116</v>
      </c>
      <c r="G117" t="str">
        <f t="shared" si="8"/>
        <v>更新成本基准</v>
      </c>
      <c r="H117" t="str">
        <f>VLOOKUP(B117,'表-章节'!A:C,2,FALSE)</f>
        <v>09.6</v>
      </c>
      <c r="I117" t="str">
        <f>VLOOKUP(B117,'表-章节'!A:C,3,FALSE)</f>
        <v>9.6 控制资源</v>
      </c>
      <c r="J117">
        <f>IF(AND(C117="输出",ISNA(VLOOKUP("输出"&amp;D117,D$1:D116,1,FALSE))),J116+1,J116)</f>
        <v>15</v>
      </c>
      <c r="K117">
        <f>VLOOKUP("输出"&amp;D117,G:J,4,FALSE)</f>
        <v>13</v>
      </c>
      <c r="L117">
        <f t="shared" si="9"/>
        <v>2</v>
      </c>
      <c r="M117" t="s">
        <v>192</v>
      </c>
      <c r="O117" t="s">
        <v>24</v>
      </c>
      <c r="P117" t="str">
        <f t="shared" si="10"/>
        <v>[成本基准](项目管理计划-成本基准)</v>
      </c>
      <c r="Q117" t="s">
        <v>24</v>
      </c>
      <c r="R117" t="str">
        <f t="shared" si="11"/>
        <v>更新</v>
      </c>
      <c r="S117" t="s">
        <v>24</v>
      </c>
      <c r="T117" t="str">
        <f t="shared" si="12"/>
        <v>9.6 控制资源</v>
      </c>
      <c r="U117" t="s">
        <v>24</v>
      </c>
      <c r="V117" t="s">
        <v>24</v>
      </c>
      <c r="W117" t="str">
        <f t="shared" si="13"/>
        <v/>
      </c>
      <c r="X117" t="s">
        <v>24</v>
      </c>
      <c r="Y117" t="str">
        <f t="shared" si="14"/>
        <v>更新</v>
      </c>
      <c r="Z117" t="s">
        <v>24</v>
      </c>
      <c r="AA117" t="str">
        <f t="shared" si="15"/>
        <v>[成本基准](项目管理计划-成本基准)</v>
      </c>
      <c r="AB117" t="s">
        <v>24</v>
      </c>
    </row>
    <row r="118" spans="2:28">
      <c r="B118">
        <v>9.6</v>
      </c>
      <c r="C118" t="s">
        <v>86</v>
      </c>
      <c r="D118" t="s">
        <v>124</v>
      </c>
      <c r="G118" t="str">
        <f t="shared" si="8"/>
        <v>更新资源管理计划</v>
      </c>
      <c r="H118" t="str">
        <f>VLOOKUP(B118,'表-章节'!A:C,2,FALSE)</f>
        <v>09.6</v>
      </c>
      <c r="I118" t="str">
        <f>VLOOKUP(B118,'表-章节'!A:C,3,FALSE)</f>
        <v>9.6 控制资源</v>
      </c>
      <c r="J118">
        <f>IF(AND(C118="输出",ISNA(VLOOKUP("输出"&amp;D118,D$1:D117,1,FALSE))),J117+1,J117)</f>
        <v>15</v>
      </c>
      <c r="K118">
        <f>VLOOKUP("输出"&amp;D118,G:J,4,FALSE)</f>
        <v>15</v>
      </c>
      <c r="L118">
        <f t="shared" si="9"/>
        <v>2</v>
      </c>
      <c r="M118" t="s">
        <v>208</v>
      </c>
      <c r="O118" t="s">
        <v>24</v>
      </c>
      <c r="P118" t="str">
        <f t="shared" si="10"/>
        <v>[资源管理计划](项目管理计划-资源管理计划)</v>
      </c>
      <c r="Q118" t="s">
        <v>24</v>
      </c>
      <c r="R118" t="str">
        <f t="shared" si="11"/>
        <v>更新</v>
      </c>
      <c r="S118" t="s">
        <v>24</v>
      </c>
      <c r="T118" t="str">
        <f t="shared" si="12"/>
        <v>9.6 控制资源</v>
      </c>
      <c r="U118" t="s">
        <v>24</v>
      </c>
      <c r="V118" t="s">
        <v>24</v>
      </c>
      <c r="W118" t="str">
        <f t="shared" si="13"/>
        <v/>
      </c>
      <c r="X118" t="s">
        <v>24</v>
      </c>
      <c r="Y118" t="str">
        <f t="shared" si="14"/>
        <v>更新</v>
      </c>
      <c r="Z118" t="s">
        <v>24</v>
      </c>
      <c r="AA118" t="str">
        <f t="shared" si="15"/>
        <v>[资源管理计划](项目管理计划-资源管理计划)</v>
      </c>
      <c r="AB118" t="s">
        <v>24</v>
      </c>
    </row>
    <row r="119" spans="2:28">
      <c r="B119">
        <v>9.6</v>
      </c>
      <c r="C119" t="s">
        <v>88</v>
      </c>
      <c r="D119" t="s">
        <v>124</v>
      </c>
      <c r="G119" t="str">
        <f t="shared" si="8"/>
        <v>输入资源管理计划</v>
      </c>
      <c r="H119" t="str">
        <f>VLOOKUP(B119,'表-章节'!A:C,2,FALSE)</f>
        <v>09.6</v>
      </c>
      <c r="I119" t="str">
        <f>VLOOKUP(B119,'表-章节'!A:C,3,FALSE)</f>
        <v>9.6 控制资源</v>
      </c>
      <c r="J119">
        <f>IF(AND(C119="输出",ISNA(VLOOKUP("输出"&amp;D119,D$1:D118,1,FALSE))),J118+1,J118)</f>
        <v>15</v>
      </c>
      <c r="K119">
        <f>VLOOKUP("输出"&amp;D119,G:J,4,FALSE)</f>
        <v>15</v>
      </c>
      <c r="L119">
        <f t="shared" si="9"/>
        <v>3</v>
      </c>
      <c r="M119" t="s">
        <v>207</v>
      </c>
      <c r="O119" t="s">
        <v>24</v>
      </c>
      <c r="P119" t="str">
        <f t="shared" si="10"/>
        <v/>
      </c>
      <c r="Q119" t="s">
        <v>24</v>
      </c>
      <c r="R119" t="str">
        <f t="shared" si="11"/>
        <v>输入</v>
      </c>
      <c r="S119" t="s">
        <v>24</v>
      </c>
      <c r="T119" t="str">
        <f t="shared" si="12"/>
        <v>9.6 控制资源</v>
      </c>
      <c r="U119" t="s">
        <v>24</v>
      </c>
      <c r="V119" t="s">
        <v>24</v>
      </c>
      <c r="W119" t="str">
        <f t="shared" si="13"/>
        <v/>
      </c>
      <c r="X119" t="s">
        <v>24</v>
      </c>
      <c r="Y119" t="str">
        <f t="shared" si="14"/>
        <v>输入</v>
      </c>
      <c r="Z119" t="s">
        <v>24</v>
      </c>
      <c r="AA119" t="str">
        <f t="shared" si="15"/>
        <v>[资源管理计划](项目管理计划-资源管理计划)</v>
      </c>
      <c r="AB119" t="s">
        <v>24</v>
      </c>
    </row>
    <row r="120" spans="2:28">
      <c r="B120">
        <v>10.1</v>
      </c>
      <c r="C120" t="s">
        <v>84</v>
      </c>
      <c r="D120" t="s">
        <v>126</v>
      </c>
      <c r="G120" t="str">
        <f t="shared" si="8"/>
        <v>输出沟通管理计划</v>
      </c>
      <c r="H120" t="str">
        <f>VLOOKUP(B120,'表-章节'!A:C,2,FALSE)</f>
        <v>10.1</v>
      </c>
      <c r="I120" t="str">
        <f>VLOOKUP(B120,'表-章节'!A:C,3,FALSE)</f>
        <v>10.1 规划沟通管理</v>
      </c>
      <c r="J120">
        <f>IF(AND(C120="输出",ISNA(VLOOKUP("输出"&amp;D120,D$1:D119,1,FALSE))),J119+1,J119)</f>
        <v>16</v>
      </c>
      <c r="K120">
        <f>VLOOKUP("输出"&amp;D120,G:J,4,FALSE)</f>
        <v>16</v>
      </c>
      <c r="L120">
        <f t="shared" si="9"/>
        <v>1</v>
      </c>
      <c r="M120" t="s">
        <v>210</v>
      </c>
      <c r="O120" t="s">
        <v>24</v>
      </c>
      <c r="P120" t="str">
        <f t="shared" si="10"/>
        <v>[沟通管理计划](项目管理计划-沟通管理计划)</v>
      </c>
      <c r="Q120" t="s">
        <v>24</v>
      </c>
      <c r="R120" t="str">
        <f t="shared" si="11"/>
        <v>输出</v>
      </c>
      <c r="S120" t="s">
        <v>24</v>
      </c>
      <c r="T120" t="str">
        <f t="shared" si="12"/>
        <v>10.1 规划沟通管理</v>
      </c>
      <c r="U120" t="s">
        <v>24</v>
      </c>
      <c r="V120" t="s">
        <v>24</v>
      </c>
      <c r="W120" t="str">
        <f t="shared" si="13"/>
        <v>10.1 规划沟通管理</v>
      </c>
      <c r="X120" t="s">
        <v>24</v>
      </c>
      <c r="Y120" t="str">
        <f t="shared" si="14"/>
        <v>输出</v>
      </c>
      <c r="Z120" t="s">
        <v>24</v>
      </c>
      <c r="AA120" t="str">
        <f t="shared" si="15"/>
        <v>[沟通管理计划](项目管理计划-沟通管理计划)</v>
      </c>
      <c r="AB120" t="s">
        <v>24</v>
      </c>
    </row>
    <row r="121" spans="2:28">
      <c r="B121">
        <v>10.1</v>
      </c>
      <c r="C121" t="s">
        <v>86</v>
      </c>
      <c r="D121" t="s">
        <v>120</v>
      </c>
      <c r="G121" t="str">
        <f t="shared" si="8"/>
        <v>更新相关方参与计划</v>
      </c>
      <c r="H121" t="str">
        <f>VLOOKUP(B121,'表-章节'!A:C,2,FALSE)</f>
        <v>10.1</v>
      </c>
      <c r="I121" t="str">
        <f>VLOOKUP(B121,'表-章节'!A:C,3,FALSE)</f>
        <v>10.1 规划沟通管理</v>
      </c>
      <c r="J121">
        <f>IF(AND(C121="输出",ISNA(VLOOKUP("输出"&amp;D121,D$1:D120,1,FALSE))),J120+1,J120)</f>
        <v>16</v>
      </c>
      <c r="K121">
        <f>VLOOKUP("输出"&amp;D121,G:J,4,FALSE)</f>
        <v>19</v>
      </c>
      <c r="L121">
        <f t="shared" si="9"/>
        <v>2</v>
      </c>
      <c r="M121" t="s">
        <v>211</v>
      </c>
      <c r="O121" t="s">
        <v>24</v>
      </c>
      <c r="P121" t="str">
        <f t="shared" si="10"/>
        <v>[相关方参与计划](项目管理计划-相关方参与计划)</v>
      </c>
      <c r="Q121" t="s">
        <v>24</v>
      </c>
      <c r="R121" t="str">
        <f t="shared" si="11"/>
        <v>更新</v>
      </c>
      <c r="S121" t="s">
        <v>24</v>
      </c>
      <c r="T121" t="str">
        <f t="shared" si="12"/>
        <v>10.1 规划沟通管理</v>
      </c>
      <c r="U121" t="s">
        <v>24</v>
      </c>
      <c r="V121" t="s">
        <v>24</v>
      </c>
      <c r="W121" t="str">
        <f t="shared" si="13"/>
        <v/>
      </c>
      <c r="X121" t="s">
        <v>24</v>
      </c>
      <c r="Y121" t="str">
        <f t="shared" si="14"/>
        <v>更新</v>
      </c>
      <c r="Z121" t="s">
        <v>24</v>
      </c>
      <c r="AA121" t="str">
        <f t="shared" si="15"/>
        <v>[相关方参与计划](项目管理计划-相关方参与计划)</v>
      </c>
      <c r="AB121" t="s">
        <v>24</v>
      </c>
    </row>
    <row r="122" spans="2:28">
      <c r="B122">
        <v>10.1</v>
      </c>
      <c r="C122" t="s">
        <v>88</v>
      </c>
      <c r="D122" t="s">
        <v>124</v>
      </c>
      <c r="G122" t="str">
        <f t="shared" si="8"/>
        <v>输入资源管理计划</v>
      </c>
      <c r="H122" t="str">
        <f>VLOOKUP(B122,'表-章节'!A:C,2,FALSE)</f>
        <v>10.1</v>
      </c>
      <c r="I122" t="str">
        <f>VLOOKUP(B122,'表-章节'!A:C,3,FALSE)</f>
        <v>10.1 规划沟通管理</v>
      </c>
      <c r="J122">
        <f>IF(AND(C122="输出",ISNA(VLOOKUP("输出"&amp;D122,D$1:D121,1,FALSE))),J121+1,J121)</f>
        <v>16</v>
      </c>
      <c r="K122">
        <f>VLOOKUP("输出"&amp;D122,G:J,4,FALSE)</f>
        <v>15</v>
      </c>
      <c r="L122">
        <f t="shared" si="9"/>
        <v>3</v>
      </c>
      <c r="M122" t="s">
        <v>207</v>
      </c>
      <c r="O122" t="s">
        <v>24</v>
      </c>
      <c r="P122" t="str">
        <f t="shared" si="10"/>
        <v>[资源管理计划](项目管理计划-资源管理计划)</v>
      </c>
      <c r="Q122" t="s">
        <v>24</v>
      </c>
      <c r="R122" t="str">
        <f t="shared" si="11"/>
        <v>输入</v>
      </c>
      <c r="S122" t="s">
        <v>24</v>
      </c>
      <c r="T122" t="str">
        <f t="shared" si="12"/>
        <v>10.1 规划沟通管理</v>
      </c>
      <c r="U122" t="s">
        <v>24</v>
      </c>
      <c r="V122" t="s">
        <v>24</v>
      </c>
      <c r="W122" t="str">
        <f t="shared" si="13"/>
        <v/>
      </c>
      <c r="X122" t="s">
        <v>24</v>
      </c>
      <c r="Y122" t="str">
        <f t="shared" si="14"/>
        <v>输入</v>
      </c>
      <c r="Z122" t="s">
        <v>24</v>
      </c>
      <c r="AA122" t="str">
        <f t="shared" si="15"/>
        <v>[资源管理计划](项目管理计划-资源管理计划)</v>
      </c>
      <c r="AB122" t="s">
        <v>24</v>
      </c>
    </row>
    <row r="123" spans="2:28">
      <c r="B123">
        <v>10.1</v>
      </c>
      <c r="C123" t="s">
        <v>88</v>
      </c>
      <c r="D123" t="s">
        <v>120</v>
      </c>
      <c r="G123" t="str">
        <f t="shared" si="8"/>
        <v>输入相关方参与计划</v>
      </c>
      <c r="H123" t="str">
        <f>VLOOKUP(B123,'表-章节'!A:C,2,FALSE)</f>
        <v>10.1</v>
      </c>
      <c r="I123" t="str">
        <f>VLOOKUP(B123,'表-章节'!A:C,3,FALSE)</f>
        <v>10.1 规划沟通管理</v>
      </c>
      <c r="J123">
        <f>IF(AND(C123="输出",ISNA(VLOOKUP("输出"&amp;D123,D$1:D122,1,FALSE))),J122+1,J122)</f>
        <v>16</v>
      </c>
      <c r="K123">
        <f>VLOOKUP("输出"&amp;D123,G:J,4,FALSE)</f>
        <v>19</v>
      </c>
      <c r="L123">
        <f t="shared" si="9"/>
        <v>3</v>
      </c>
      <c r="M123" t="s">
        <v>186</v>
      </c>
      <c r="O123" t="s">
        <v>24</v>
      </c>
      <c r="P123" t="str">
        <f t="shared" si="10"/>
        <v>[相关方参与计划](项目管理计划-相关方参与计划)</v>
      </c>
      <c r="Q123" t="s">
        <v>24</v>
      </c>
      <c r="R123" t="str">
        <f t="shared" si="11"/>
        <v>输入</v>
      </c>
      <c r="S123" t="s">
        <v>24</v>
      </c>
      <c r="T123" t="str">
        <f t="shared" si="12"/>
        <v>10.1 规划沟通管理</v>
      </c>
      <c r="U123" t="s">
        <v>24</v>
      </c>
      <c r="V123" t="s">
        <v>24</v>
      </c>
      <c r="W123" t="str">
        <f t="shared" si="13"/>
        <v/>
      </c>
      <c r="X123" t="s">
        <v>24</v>
      </c>
      <c r="Y123" t="str">
        <f t="shared" si="14"/>
        <v>输入</v>
      </c>
      <c r="Z123" t="s">
        <v>24</v>
      </c>
      <c r="AA123" t="str">
        <f t="shared" si="15"/>
        <v>[相关方参与计划](项目管理计划-相关方参与计划)</v>
      </c>
      <c r="AB123" t="s">
        <v>24</v>
      </c>
    </row>
    <row r="124" spans="2:28">
      <c r="B124">
        <v>10.2</v>
      </c>
      <c r="C124" t="s">
        <v>86</v>
      </c>
      <c r="D124" t="s">
        <v>126</v>
      </c>
      <c r="G124" t="str">
        <f t="shared" si="8"/>
        <v>更新沟通管理计划</v>
      </c>
      <c r="H124" t="str">
        <f>VLOOKUP(B124,'表-章节'!A:C,2,FALSE)</f>
        <v>10.2</v>
      </c>
      <c r="I124" t="str">
        <f>VLOOKUP(B124,'表-章节'!A:C,3,FALSE)</f>
        <v>10.2 管理沟通</v>
      </c>
      <c r="J124">
        <f>IF(AND(C124="输出",ISNA(VLOOKUP("输出"&amp;D124,D$1:D123,1,FALSE))),J123+1,J123)</f>
        <v>16</v>
      </c>
      <c r="K124">
        <f>VLOOKUP("输出"&amp;D124,G:J,4,FALSE)</f>
        <v>16</v>
      </c>
      <c r="L124">
        <f t="shared" si="9"/>
        <v>2</v>
      </c>
      <c r="M124" t="s">
        <v>212</v>
      </c>
      <c r="O124" t="s">
        <v>24</v>
      </c>
      <c r="P124" t="str">
        <f t="shared" si="10"/>
        <v>[沟通管理计划](项目管理计划-沟通管理计划)</v>
      </c>
      <c r="Q124" t="s">
        <v>24</v>
      </c>
      <c r="R124" t="str">
        <f t="shared" si="11"/>
        <v>更新</v>
      </c>
      <c r="S124" t="s">
        <v>24</v>
      </c>
      <c r="T124" t="str">
        <f t="shared" si="12"/>
        <v>10.2 管理沟通</v>
      </c>
      <c r="U124" t="s">
        <v>24</v>
      </c>
      <c r="V124" t="s">
        <v>24</v>
      </c>
      <c r="W124" t="str">
        <f t="shared" si="13"/>
        <v>10.2 管理沟通</v>
      </c>
      <c r="X124" t="s">
        <v>24</v>
      </c>
      <c r="Y124" t="str">
        <f t="shared" si="14"/>
        <v>更新</v>
      </c>
      <c r="Z124" t="s">
        <v>24</v>
      </c>
      <c r="AA124" t="str">
        <f t="shared" si="15"/>
        <v>[沟通管理计划](项目管理计划-沟通管理计划)</v>
      </c>
      <c r="AB124" t="s">
        <v>24</v>
      </c>
    </row>
    <row r="125" spans="2:28">
      <c r="B125">
        <v>10.2</v>
      </c>
      <c r="C125" t="s">
        <v>86</v>
      </c>
      <c r="D125" t="s">
        <v>120</v>
      </c>
      <c r="G125" t="str">
        <f t="shared" si="8"/>
        <v>更新相关方参与计划</v>
      </c>
      <c r="H125" t="str">
        <f>VLOOKUP(B125,'表-章节'!A:C,2,FALSE)</f>
        <v>10.2</v>
      </c>
      <c r="I125" t="str">
        <f>VLOOKUP(B125,'表-章节'!A:C,3,FALSE)</f>
        <v>10.2 管理沟通</v>
      </c>
      <c r="J125">
        <f>IF(AND(C125="输出",ISNA(VLOOKUP("输出"&amp;D125,D$1:D124,1,FALSE))),J124+1,J124)</f>
        <v>16</v>
      </c>
      <c r="K125">
        <f>VLOOKUP("输出"&amp;D125,G:J,4,FALSE)</f>
        <v>19</v>
      </c>
      <c r="L125">
        <f t="shared" si="9"/>
        <v>2</v>
      </c>
      <c r="M125" t="s">
        <v>211</v>
      </c>
      <c r="O125" t="s">
        <v>24</v>
      </c>
      <c r="P125" t="str">
        <f t="shared" si="10"/>
        <v>[相关方参与计划](项目管理计划-相关方参与计划)</v>
      </c>
      <c r="Q125" t="s">
        <v>24</v>
      </c>
      <c r="R125" t="str">
        <f t="shared" si="11"/>
        <v>更新</v>
      </c>
      <c r="S125" t="s">
        <v>24</v>
      </c>
      <c r="T125" t="str">
        <f t="shared" si="12"/>
        <v>10.2 管理沟通</v>
      </c>
      <c r="U125" t="s">
        <v>24</v>
      </c>
      <c r="V125" t="s">
        <v>24</v>
      </c>
      <c r="W125" t="str">
        <f t="shared" si="13"/>
        <v/>
      </c>
      <c r="X125" t="s">
        <v>24</v>
      </c>
      <c r="Y125" t="str">
        <f t="shared" si="14"/>
        <v>更新</v>
      </c>
      <c r="Z125" t="s">
        <v>24</v>
      </c>
      <c r="AA125" t="str">
        <f t="shared" si="15"/>
        <v>[相关方参与计划](项目管理计划-相关方参与计划)</v>
      </c>
      <c r="AB125" t="s">
        <v>24</v>
      </c>
    </row>
    <row r="126" spans="2:28">
      <c r="B126">
        <v>10.2</v>
      </c>
      <c r="C126" t="s">
        <v>88</v>
      </c>
      <c r="D126" t="s">
        <v>124</v>
      </c>
      <c r="G126" t="str">
        <f t="shared" si="8"/>
        <v>输入资源管理计划</v>
      </c>
      <c r="H126" t="str">
        <f>VLOOKUP(B126,'表-章节'!A:C,2,FALSE)</f>
        <v>10.2</v>
      </c>
      <c r="I126" t="str">
        <f>VLOOKUP(B126,'表-章节'!A:C,3,FALSE)</f>
        <v>10.2 管理沟通</v>
      </c>
      <c r="J126">
        <f>IF(AND(C126="输出",ISNA(VLOOKUP("输出"&amp;D126,D$1:D125,1,FALSE))),J125+1,J125)</f>
        <v>16</v>
      </c>
      <c r="K126">
        <f>VLOOKUP("输出"&amp;D126,G:J,4,FALSE)</f>
        <v>15</v>
      </c>
      <c r="L126">
        <f t="shared" si="9"/>
        <v>3</v>
      </c>
      <c r="M126" t="s">
        <v>207</v>
      </c>
      <c r="O126" t="s">
        <v>24</v>
      </c>
      <c r="P126" t="str">
        <f t="shared" si="10"/>
        <v>[资源管理计划](项目管理计划-资源管理计划)</v>
      </c>
      <c r="Q126" t="s">
        <v>24</v>
      </c>
      <c r="R126" t="str">
        <f t="shared" si="11"/>
        <v>输入</v>
      </c>
      <c r="S126" t="s">
        <v>24</v>
      </c>
      <c r="T126" t="str">
        <f t="shared" si="12"/>
        <v>10.2 管理沟通</v>
      </c>
      <c r="U126" t="s">
        <v>24</v>
      </c>
      <c r="V126" t="s">
        <v>24</v>
      </c>
      <c r="W126" t="str">
        <f t="shared" si="13"/>
        <v/>
      </c>
      <c r="X126" t="s">
        <v>24</v>
      </c>
      <c r="Y126" t="str">
        <f t="shared" si="14"/>
        <v>输入</v>
      </c>
      <c r="Z126" t="s">
        <v>24</v>
      </c>
      <c r="AA126" t="str">
        <f t="shared" si="15"/>
        <v>[资源管理计划](项目管理计划-资源管理计划)</v>
      </c>
      <c r="AB126" t="s">
        <v>24</v>
      </c>
    </row>
    <row r="127" spans="2:28">
      <c r="B127">
        <v>10.2</v>
      </c>
      <c r="C127" t="s">
        <v>88</v>
      </c>
      <c r="D127" t="s">
        <v>126</v>
      </c>
      <c r="G127" t="str">
        <f t="shared" si="8"/>
        <v>输入沟通管理计划</v>
      </c>
      <c r="H127" t="str">
        <f>VLOOKUP(B127,'表-章节'!A:C,2,FALSE)</f>
        <v>10.2</v>
      </c>
      <c r="I127" t="str">
        <f>VLOOKUP(B127,'表-章节'!A:C,3,FALSE)</f>
        <v>10.2 管理沟通</v>
      </c>
      <c r="J127">
        <f>IF(AND(C127="输出",ISNA(VLOOKUP("输出"&amp;D127,D$1:D126,1,FALSE))),J126+1,J126)</f>
        <v>16</v>
      </c>
      <c r="K127">
        <f>VLOOKUP("输出"&amp;D127,G:J,4,FALSE)</f>
        <v>16</v>
      </c>
      <c r="L127">
        <f t="shared" si="9"/>
        <v>3</v>
      </c>
      <c r="M127" t="s">
        <v>213</v>
      </c>
      <c r="O127" t="s">
        <v>24</v>
      </c>
      <c r="P127" t="str">
        <f t="shared" si="10"/>
        <v>[沟通管理计划](项目管理计划-沟通管理计划)</v>
      </c>
      <c r="Q127" t="s">
        <v>24</v>
      </c>
      <c r="R127" t="str">
        <f t="shared" si="11"/>
        <v>输入</v>
      </c>
      <c r="S127" t="s">
        <v>24</v>
      </c>
      <c r="T127" t="str">
        <f t="shared" si="12"/>
        <v>10.2 管理沟通</v>
      </c>
      <c r="U127" t="s">
        <v>24</v>
      </c>
      <c r="V127" t="s">
        <v>24</v>
      </c>
      <c r="W127" t="str">
        <f t="shared" si="13"/>
        <v/>
      </c>
      <c r="X127" t="s">
        <v>24</v>
      </c>
      <c r="Y127" t="str">
        <f t="shared" si="14"/>
        <v>输入</v>
      </c>
      <c r="Z127" t="s">
        <v>24</v>
      </c>
      <c r="AA127" t="str">
        <f t="shared" si="15"/>
        <v>[沟通管理计划](项目管理计划-沟通管理计划)</v>
      </c>
      <c r="AB127" t="s">
        <v>24</v>
      </c>
    </row>
    <row r="128" spans="2:28">
      <c r="B128">
        <v>10.2</v>
      </c>
      <c r="C128" t="s">
        <v>88</v>
      </c>
      <c r="D128" t="s">
        <v>120</v>
      </c>
      <c r="G128" t="str">
        <f t="shared" si="8"/>
        <v>输入相关方参与计划</v>
      </c>
      <c r="H128" t="str">
        <f>VLOOKUP(B128,'表-章节'!A:C,2,FALSE)</f>
        <v>10.2</v>
      </c>
      <c r="I128" t="str">
        <f>VLOOKUP(B128,'表-章节'!A:C,3,FALSE)</f>
        <v>10.2 管理沟通</v>
      </c>
      <c r="J128">
        <f>IF(AND(C128="输出",ISNA(VLOOKUP("输出"&amp;D128,D$1:D127,1,FALSE))),J127+1,J127)</f>
        <v>16</v>
      </c>
      <c r="K128">
        <f>VLOOKUP("输出"&amp;D128,G:J,4,FALSE)</f>
        <v>19</v>
      </c>
      <c r="L128">
        <f t="shared" si="9"/>
        <v>3</v>
      </c>
      <c r="M128" t="s">
        <v>186</v>
      </c>
      <c r="O128" t="s">
        <v>24</v>
      </c>
      <c r="P128" t="str">
        <f t="shared" si="10"/>
        <v>[相关方参与计划](项目管理计划-相关方参与计划)</v>
      </c>
      <c r="Q128" t="s">
        <v>24</v>
      </c>
      <c r="R128" t="str">
        <f t="shared" si="11"/>
        <v>输入</v>
      </c>
      <c r="S128" t="s">
        <v>24</v>
      </c>
      <c r="T128" t="str">
        <f t="shared" si="12"/>
        <v>10.2 管理沟通</v>
      </c>
      <c r="U128" t="s">
        <v>24</v>
      </c>
      <c r="V128" t="s">
        <v>24</v>
      </c>
      <c r="W128" t="str">
        <f t="shared" si="13"/>
        <v/>
      </c>
      <c r="X128" t="s">
        <v>24</v>
      </c>
      <c r="Y128" t="str">
        <f t="shared" si="14"/>
        <v>输入</v>
      </c>
      <c r="Z128" t="s">
        <v>24</v>
      </c>
      <c r="AA128" t="str">
        <f t="shared" si="15"/>
        <v>[相关方参与计划](项目管理计划-相关方参与计划)</v>
      </c>
      <c r="AB128" t="s">
        <v>24</v>
      </c>
    </row>
    <row r="129" spans="2:28">
      <c r="B129">
        <v>10.3</v>
      </c>
      <c r="C129" t="s">
        <v>86</v>
      </c>
      <c r="D129" t="s">
        <v>126</v>
      </c>
      <c r="G129" t="str">
        <f t="shared" si="8"/>
        <v>更新沟通管理计划</v>
      </c>
      <c r="H129" t="str">
        <f>VLOOKUP(B129,'表-章节'!A:C,2,FALSE)</f>
        <v>10.3</v>
      </c>
      <c r="I129" t="str">
        <f>VLOOKUP(B129,'表-章节'!A:C,3,FALSE)</f>
        <v>10.3 监督沟通</v>
      </c>
      <c r="J129">
        <f>IF(AND(C129="输出",ISNA(VLOOKUP("输出"&amp;D129,D$1:D128,1,FALSE))),J128+1,J128)</f>
        <v>16</v>
      </c>
      <c r="K129">
        <f>VLOOKUP("输出"&amp;D129,G:J,4,FALSE)</f>
        <v>16</v>
      </c>
      <c r="L129">
        <f t="shared" si="9"/>
        <v>2</v>
      </c>
      <c r="M129" t="s">
        <v>212</v>
      </c>
      <c r="O129" t="s">
        <v>24</v>
      </c>
      <c r="P129" t="str">
        <f t="shared" si="10"/>
        <v>[沟通管理计划](项目管理计划-沟通管理计划)</v>
      </c>
      <c r="Q129" t="s">
        <v>24</v>
      </c>
      <c r="R129" t="str">
        <f t="shared" si="11"/>
        <v>更新</v>
      </c>
      <c r="S129" t="s">
        <v>24</v>
      </c>
      <c r="T129" t="str">
        <f t="shared" si="12"/>
        <v>10.3 监督沟通</v>
      </c>
      <c r="U129" t="s">
        <v>24</v>
      </c>
      <c r="V129" t="s">
        <v>24</v>
      </c>
      <c r="W129" t="str">
        <f t="shared" si="13"/>
        <v>10.3 监督沟通</v>
      </c>
      <c r="X129" t="s">
        <v>24</v>
      </c>
      <c r="Y129" t="str">
        <f t="shared" si="14"/>
        <v>更新</v>
      </c>
      <c r="Z129" t="s">
        <v>24</v>
      </c>
      <c r="AA129" t="str">
        <f t="shared" si="15"/>
        <v>[沟通管理计划](项目管理计划-沟通管理计划)</v>
      </c>
      <c r="AB129" t="s">
        <v>24</v>
      </c>
    </row>
    <row r="130" spans="2:28">
      <c r="B130">
        <v>10.3</v>
      </c>
      <c r="C130" t="s">
        <v>86</v>
      </c>
      <c r="D130" t="s">
        <v>120</v>
      </c>
      <c r="G130" t="str">
        <f t="shared" si="8"/>
        <v>更新相关方参与计划</v>
      </c>
      <c r="H130" t="str">
        <f>VLOOKUP(B130,'表-章节'!A:C,2,FALSE)</f>
        <v>10.3</v>
      </c>
      <c r="I130" t="str">
        <f>VLOOKUP(B130,'表-章节'!A:C,3,FALSE)</f>
        <v>10.3 监督沟通</v>
      </c>
      <c r="J130">
        <f>IF(AND(C130="输出",ISNA(VLOOKUP("输出"&amp;D130,D$1:D129,1,FALSE))),J129+1,J129)</f>
        <v>16</v>
      </c>
      <c r="K130">
        <f>VLOOKUP("输出"&amp;D130,G:J,4,FALSE)</f>
        <v>19</v>
      </c>
      <c r="L130">
        <f t="shared" si="9"/>
        <v>2</v>
      </c>
      <c r="M130" t="s">
        <v>211</v>
      </c>
      <c r="O130" t="s">
        <v>24</v>
      </c>
      <c r="P130" t="str">
        <f t="shared" si="10"/>
        <v>[相关方参与计划](项目管理计划-相关方参与计划)</v>
      </c>
      <c r="Q130" t="s">
        <v>24</v>
      </c>
      <c r="R130" t="str">
        <f t="shared" si="11"/>
        <v>更新</v>
      </c>
      <c r="S130" t="s">
        <v>24</v>
      </c>
      <c r="T130" t="str">
        <f t="shared" si="12"/>
        <v>10.3 监督沟通</v>
      </c>
      <c r="U130" t="s">
        <v>24</v>
      </c>
      <c r="V130" t="s">
        <v>24</v>
      </c>
      <c r="W130" t="str">
        <f t="shared" si="13"/>
        <v/>
      </c>
      <c r="X130" t="s">
        <v>24</v>
      </c>
      <c r="Y130" t="str">
        <f t="shared" si="14"/>
        <v>更新</v>
      </c>
      <c r="Z130" t="s">
        <v>24</v>
      </c>
      <c r="AA130" t="str">
        <f t="shared" si="15"/>
        <v>[相关方参与计划](项目管理计划-相关方参与计划)</v>
      </c>
      <c r="AB130" t="s">
        <v>24</v>
      </c>
    </row>
    <row r="131" spans="2:28">
      <c r="B131">
        <v>10.3</v>
      </c>
      <c r="C131" t="s">
        <v>88</v>
      </c>
      <c r="D131" t="s">
        <v>124</v>
      </c>
      <c r="G131" t="str">
        <f t="shared" ref="G131:G194" si="16">C131&amp;D131</f>
        <v>输入资源管理计划</v>
      </c>
      <c r="H131" t="str">
        <f>VLOOKUP(B131,'表-章节'!A:C,2,FALSE)</f>
        <v>10.3</v>
      </c>
      <c r="I131" t="str">
        <f>VLOOKUP(B131,'表-章节'!A:C,3,FALSE)</f>
        <v>10.3 监督沟通</v>
      </c>
      <c r="J131">
        <f>IF(AND(C131="输出",ISNA(VLOOKUP("输出"&amp;D131,D$1:D130,1,FALSE))),J130+1,J130)</f>
        <v>16</v>
      </c>
      <c r="K131">
        <f>VLOOKUP("输出"&amp;D131,G:J,4,FALSE)</f>
        <v>15</v>
      </c>
      <c r="L131">
        <f t="shared" ref="L131:L194" si="17">IF(C131="输出",1,IF(C131="更新",2,3))</f>
        <v>3</v>
      </c>
      <c r="M131" t="s">
        <v>207</v>
      </c>
      <c r="O131" t="s">
        <v>24</v>
      </c>
      <c r="P131" t="str">
        <f t="shared" ref="P131:P194" si="18">IF(D131&lt;&gt;D130,"["&amp;D131&amp;"](项目管理计划-"&amp;D131&amp;")","")</f>
        <v>[资源管理计划](项目管理计划-资源管理计划)</v>
      </c>
      <c r="Q131" t="s">
        <v>24</v>
      </c>
      <c r="R131" t="str">
        <f t="shared" ref="R131:R194" si="19">C131</f>
        <v>输入</v>
      </c>
      <c r="S131" t="s">
        <v>24</v>
      </c>
      <c r="T131" t="str">
        <f t="shared" ref="T131:T194" si="20">I131</f>
        <v>10.3 监督沟通</v>
      </c>
      <c r="U131" t="s">
        <v>24</v>
      </c>
      <c r="V131" t="s">
        <v>24</v>
      </c>
      <c r="W131" t="str">
        <f t="shared" ref="W131:W194" si="21">IF(I131&lt;&gt;I130,I131,"")</f>
        <v/>
      </c>
      <c r="X131" t="s">
        <v>24</v>
      </c>
      <c r="Y131" t="str">
        <f t="shared" ref="Y131:Y194" si="22">C131</f>
        <v>输入</v>
      </c>
      <c r="Z131" t="s">
        <v>24</v>
      </c>
      <c r="AA131" t="str">
        <f t="shared" ref="AA131:AA194" si="23">"["&amp;D131&amp;"](项目管理计划-"&amp;D131&amp;")"</f>
        <v>[资源管理计划](项目管理计划-资源管理计划)</v>
      </c>
      <c r="AB131" t="s">
        <v>24</v>
      </c>
    </row>
    <row r="132" spans="2:28">
      <c r="B132">
        <v>10.3</v>
      </c>
      <c r="C132" t="s">
        <v>88</v>
      </c>
      <c r="D132" t="s">
        <v>126</v>
      </c>
      <c r="G132" t="str">
        <f t="shared" si="16"/>
        <v>输入沟通管理计划</v>
      </c>
      <c r="H132" t="str">
        <f>VLOOKUP(B132,'表-章节'!A:C,2,FALSE)</f>
        <v>10.3</v>
      </c>
      <c r="I132" t="str">
        <f>VLOOKUP(B132,'表-章节'!A:C,3,FALSE)</f>
        <v>10.3 监督沟通</v>
      </c>
      <c r="J132">
        <f>IF(AND(C132="输出",ISNA(VLOOKUP("输出"&amp;D132,D$1:D131,1,FALSE))),J131+1,J131)</f>
        <v>16</v>
      </c>
      <c r="K132">
        <f>VLOOKUP("输出"&amp;D132,G:J,4,FALSE)</f>
        <v>16</v>
      </c>
      <c r="L132">
        <f t="shared" si="17"/>
        <v>3</v>
      </c>
      <c r="M132" t="s">
        <v>213</v>
      </c>
      <c r="O132" t="s">
        <v>24</v>
      </c>
      <c r="P132" t="str">
        <f t="shared" si="18"/>
        <v>[沟通管理计划](项目管理计划-沟通管理计划)</v>
      </c>
      <c r="Q132" t="s">
        <v>24</v>
      </c>
      <c r="R132" t="str">
        <f t="shared" si="19"/>
        <v>输入</v>
      </c>
      <c r="S132" t="s">
        <v>24</v>
      </c>
      <c r="T132" t="str">
        <f t="shared" si="20"/>
        <v>10.3 监督沟通</v>
      </c>
      <c r="U132" t="s">
        <v>24</v>
      </c>
      <c r="V132" t="s">
        <v>24</v>
      </c>
      <c r="W132" t="str">
        <f t="shared" si="21"/>
        <v/>
      </c>
      <c r="X132" t="s">
        <v>24</v>
      </c>
      <c r="Y132" t="str">
        <f t="shared" si="22"/>
        <v>输入</v>
      </c>
      <c r="Z132" t="s">
        <v>24</v>
      </c>
      <c r="AA132" t="str">
        <f t="shared" si="23"/>
        <v>[沟通管理计划](项目管理计划-沟通管理计划)</v>
      </c>
      <c r="AB132" t="s">
        <v>24</v>
      </c>
    </row>
    <row r="133" spans="2:28">
      <c r="B133">
        <v>10.3</v>
      </c>
      <c r="C133" t="s">
        <v>88</v>
      </c>
      <c r="D133" t="s">
        <v>120</v>
      </c>
      <c r="G133" t="str">
        <f t="shared" si="16"/>
        <v>输入相关方参与计划</v>
      </c>
      <c r="H133" t="str">
        <f>VLOOKUP(B133,'表-章节'!A:C,2,FALSE)</f>
        <v>10.3</v>
      </c>
      <c r="I133" t="str">
        <f>VLOOKUP(B133,'表-章节'!A:C,3,FALSE)</f>
        <v>10.3 监督沟通</v>
      </c>
      <c r="J133">
        <f>IF(AND(C133="输出",ISNA(VLOOKUP("输出"&amp;D133,D$1:D132,1,FALSE))),J132+1,J132)</f>
        <v>16</v>
      </c>
      <c r="K133">
        <f>VLOOKUP("输出"&amp;D133,G:J,4,FALSE)</f>
        <v>19</v>
      </c>
      <c r="L133">
        <f t="shared" si="17"/>
        <v>3</v>
      </c>
      <c r="M133" t="s">
        <v>186</v>
      </c>
      <c r="O133" t="s">
        <v>24</v>
      </c>
      <c r="P133" t="str">
        <f t="shared" si="18"/>
        <v>[相关方参与计划](项目管理计划-相关方参与计划)</v>
      </c>
      <c r="Q133" t="s">
        <v>24</v>
      </c>
      <c r="R133" t="str">
        <f t="shared" si="19"/>
        <v>输入</v>
      </c>
      <c r="S133" t="s">
        <v>24</v>
      </c>
      <c r="T133" t="str">
        <f t="shared" si="20"/>
        <v>10.3 监督沟通</v>
      </c>
      <c r="U133" t="s">
        <v>24</v>
      </c>
      <c r="V133" t="s">
        <v>24</v>
      </c>
      <c r="W133" t="str">
        <f t="shared" si="21"/>
        <v/>
      </c>
      <c r="X133" t="s">
        <v>24</v>
      </c>
      <c r="Y133" t="str">
        <f t="shared" si="22"/>
        <v>输入</v>
      </c>
      <c r="Z133" t="s">
        <v>24</v>
      </c>
      <c r="AA133" t="str">
        <f t="shared" si="23"/>
        <v>[相关方参与计划](项目管理计划-相关方参与计划)</v>
      </c>
      <c r="AB133" t="s">
        <v>24</v>
      </c>
    </row>
    <row r="134" spans="2:28">
      <c r="B134">
        <v>11.1</v>
      </c>
      <c r="C134" t="s">
        <v>84</v>
      </c>
      <c r="D134" t="s">
        <v>123</v>
      </c>
      <c r="G134" t="str">
        <f t="shared" si="16"/>
        <v>输出风险管理计划</v>
      </c>
      <c r="H134" t="str">
        <f>VLOOKUP(B134,'表-章节'!A:C,2,FALSE)</f>
        <v>11.1</v>
      </c>
      <c r="I134" t="str">
        <f>VLOOKUP(B134,'表-章节'!A:C,3,FALSE)</f>
        <v>11.1 规划风险管理</v>
      </c>
      <c r="J134">
        <f>IF(AND(C134="输出",ISNA(VLOOKUP("输出"&amp;D134,D$1:D133,1,FALSE))),J133+1,J133)</f>
        <v>17</v>
      </c>
      <c r="K134">
        <f>VLOOKUP("输出"&amp;D134,G:J,4,FALSE)</f>
        <v>17</v>
      </c>
      <c r="L134">
        <f t="shared" si="17"/>
        <v>1</v>
      </c>
      <c r="M134" t="s">
        <v>214</v>
      </c>
      <c r="O134" t="s">
        <v>24</v>
      </c>
      <c r="P134" t="str">
        <f t="shared" si="18"/>
        <v>[风险管理计划](项目管理计划-风险管理计划)</v>
      </c>
      <c r="Q134" t="s">
        <v>24</v>
      </c>
      <c r="R134" t="str">
        <f t="shared" si="19"/>
        <v>输出</v>
      </c>
      <c r="S134" t="s">
        <v>24</v>
      </c>
      <c r="T134" t="str">
        <f t="shared" si="20"/>
        <v>11.1 规划风险管理</v>
      </c>
      <c r="U134" t="s">
        <v>24</v>
      </c>
      <c r="V134" t="s">
        <v>24</v>
      </c>
      <c r="W134" t="str">
        <f t="shared" si="21"/>
        <v>11.1 规划风险管理</v>
      </c>
      <c r="X134" t="s">
        <v>24</v>
      </c>
      <c r="Y134" t="str">
        <f t="shared" si="22"/>
        <v>输出</v>
      </c>
      <c r="Z134" t="s">
        <v>24</v>
      </c>
      <c r="AA134" t="str">
        <f t="shared" si="23"/>
        <v>[风险管理计划](项目管理计划-风险管理计划)</v>
      </c>
      <c r="AB134" t="s">
        <v>24</v>
      </c>
    </row>
    <row r="135" spans="2:28">
      <c r="B135">
        <v>11.1</v>
      </c>
      <c r="C135" t="s">
        <v>88</v>
      </c>
      <c r="D135" t="s">
        <v>112</v>
      </c>
      <c r="G135" t="str">
        <f t="shared" si="16"/>
        <v>输入所有组件</v>
      </c>
      <c r="H135" t="str">
        <f>VLOOKUP(B135,'表-章节'!A:C,2,FALSE)</f>
        <v>11.1</v>
      </c>
      <c r="I135" t="str">
        <f>VLOOKUP(B135,'表-章节'!A:C,3,FALSE)</f>
        <v>11.1 规划风险管理</v>
      </c>
      <c r="J135">
        <f>IF(AND(C135="输出",ISNA(VLOOKUP("输出"&amp;D135,D$1:D134,1,FALSE))),J134+1,J134)</f>
        <v>17</v>
      </c>
      <c r="K135">
        <f>VLOOKUP("输出"&amp;D135,G:J,4,FALSE)</f>
        <v>20</v>
      </c>
      <c r="L135">
        <f t="shared" si="17"/>
        <v>3</v>
      </c>
      <c r="M135" t="s">
        <v>173</v>
      </c>
      <c r="O135" t="s">
        <v>24</v>
      </c>
      <c r="P135" t="str">
        <f t="shared" si="18"/>
        <v>[所有组件](项目管理计划-所有组件)</v>
      </c>
      <c r="Q135" t="s">
        <v>24</v>
      </c>
      <c r="R135" t="str">
        <f t="shared" si="19"/>
        <v>输入</v>
      </c>
      <c r="S135" t="s">
        <v>24</v>
      </c>
      <c r="T135" t="str">
        <f t="shared" si="20"/>
        <v>11.1 规划风险管理</v>
      </c>
      <c r="U135" t="s">
        <v>24</v>
      </c>
      <c r="V135" t="s">
        <v>24</v>
      </c>
      <c r="W135" t="str">
        <f t="shared" si="21"/>
        <v/>
      </c>
      <c r="X135" t="s">
        <v>24</v>
      </c>
      <c r="Y135" t="str">
        <f t="shared" si="22"/>
        <v>输入</v>
      </c>
      <c r="Z135" t="s">
        <v>24</v>
      </c>
      <c r="AA135" t="str">
        <f t="shared" si="23"/>
        <v>[所有组件](项目管理计划-所有组件)</v>
      </c>
      <c r="AB135" t="s">
        <v>24</v>
      </c>
    </row>
    <row r="136" spans="2:28">
      <c r="B136">
        <v>11.2</v>
      </c>
      <c r="C136" t="s">
        <v>88</v>
      </c>
      <c r="D136" t="s">
        <v>118</v>
      </c>
      <c r="G136" t="str">
        <f t="shared" si="16"/>
        <v>输入需求管理计划</v>
      </c>
      <c r="H136" t="str">
        <f>VLOOKUP(B136,'表-章节'!A:C,2,FALSE)</f>
        <v>11.2</v>
      </c>
      <c r="I136" t="str">
        <f>VLOOKUP(B136,'表-章节'!A:C,3,FALSE)</f>
        <v>11.2 识别风险</v>
      </c>
      <c r="J136">
        <f>IF(AND(C136="输出",ISNA(VLOOKUP("输出"&amp;D136,D$1:D135,1,FALSE))),J135+1,J135)</f>
        <v>17</v>
      </c>
      <c r="K136">
        <f>VLOOKUP("输出"&amp;D136,G:J,4,FALSE)</f>
        <v>8</v>
      </c>
      <c r="L136">
        <f t="shared" si="17"/>
        <v>3</v>
      </c>
      <c r="M136" t="s">
        <v>185</v>
      </c>
      <c r="O136" t="s">
        <v>24</v>
      </c>
      <c r="P136" t="str">
        <f t="shared" si="18"/>
        <v>[需求管理计划](项目管理计划-需求管理计划)</v>
      </c>
      <c r="Q136" t="s">
        <v>24</v>
      </c>
      <c r="R136" t="str">
        <f t="shared" si="19"/>
        <v>输入</v>
      </c>
      <c r="S136" t="s">
        <v>24</v>
      </c>
      <c r="T136" t="str">
        <f t="shared" si="20"/>
        <v>11.2 识别风险</v>
      </c>
      <c r="U136" t="s">
        <v>24</v>
      </c>
      <c r="V136" t="s">
        <v>24</v>
      </c>
      <c r="W136" t="str">
        <f t="shared" si="21"/>
        <v>11.2 识别风险</v>
      </c>
      <c r="X136" t="s">
        <v>24</v>
      </c>
      <c r="Y136" t="str">
        <f t="shared" si="22"/>
        <v>输入</v>
      </c>
      <c r="Z136" t="s">
        <v>24</v>
      </c>
      <c r="AA136" t="str">
        <f t="shared" si="23"/>
        <v>[需求管理计划](项目管理计划-需求管理计划)</v>
      </c>
      <c r="AB136" t="s">
        <v>24</v>
      </c>
    </row>
    <row r="137" spans="2:28">
      <c r="B137">
        <v>11.2</v>
      </c>
      <c r="C137" t="s">
        <v>88</v>
      </c>
      <c r="D137" t="s">
        <v>114</v>
      </c>
      <c r="G137" t="str">
        <f t="shared" si="16"/>
        <v>输入范围基准</v>
      </c>
      <c r="H137" t="str">
        <f>VLOOKUP(B137,'表-章节'!A:C,2,FALSE)</f>
        <v>11.2</v>
      </c>
      <c r="I137" t="str">
        <f>VLOOKUP(B137,'表-章节'!A:C,3,FALSE)</f>
        <v>11.2 识别风险</v>
      </c>
      <c r="J137">
        <f>IF(AND(C137="输出",ISNA(VLOOKUP("输出"&amp;D137,D$1:D136,1,FALSE))),J136+1,J136)</f>
        <v>17</v>
      </c>
      <c r="K137">
        <f>VLOOKUP("输出"&amp;D137,G:J,4,FALSE)</f>
        <v>9</v>
      </c>
      <c r="L137">
        <f t="shared" si="17"/>
        <v>3</v>
      </c>
      <c r="M137" t="s">
        <v>176</v>
      </c>
      <c r="O137" t="s">
        <v>24</v>
      </c>
      <c r="P137" t="str">
        <f t="shared" si="18"/>
        <v>[范围基准](项目管理计划-范围基准)</v>
      </c>
      <c r="Q137" t="s">
        <v>24</v>
      </c>
      <c r="R137" t="str">
        <f t="shared" si="19"/>
        <v>输入</v>
      </c>
      <c r="S137" t="s">
        <v>24</v>
      </c>
      <c r="T137" t="str">
        <f t="shared" si="20"/>
        <v>11.2 识别风险</v>
      </c>
      <c r="U137" t="s">
        <v>24</v>
      </c>
      <c r="V137" t="s">
        <v>24</v>
      </c>
      <c r="W137" t="str">
        <f t="shared" si="21"/>
        <v/>
      </c>
      <c r="X137" t="s">
        <v>24</v>
      </c>
      <c r="Y137" t="str">
        <f t="shared" si="22"/>
        <v>输入</v>
      </c>
      <c r="Z137" t="s">
        <v>24</v>
      </c>
      <c r="AA137" t="str">
        <f t="shared" si="23"/>
        <v>[范围基准](项目管理计划-范围基准)</v>
      </c>
      <c r="AB137" t="s">
        <v>24</v>
      </c>
    </row>
    <row r="138" spans="2:28">
      <c r="B138">
        <v>11.2</v>
      </c>
      <c r="C138" t="s">
        <v>88</v>
      </c>
      <c r="D138" t="s">
        <v>121</v>
      </c>
      <c r="G138" t="str">
        <f t="shared" si="16"/>
        <v>输入进度管理计划</v>
      </c>
      <c r="H138" t="str">
        <f>VLOOKUP(B138,'表-章节'!A:C,2,FALSE)</f>
        <v>11.2</v>
      </c>
      <c r="I138" t="str">
        <f>VLOOKUP(B138,'表-章节'!A:C,3,FALSE)</f>
        <v>11.2 识别风险</v>
      </c>
      <c r="J138">
        <f>IF(AND(C138="输出",ISNA(VLOOKUP("输出"&amp;D138,D$1:D137,1,FALSE))),J137+1,J137)</f>
        <v>17</v>
      </c>
      <c r="K138">
        <f>VLOOKUP("输出"&amp;D138,G:J,4,FALSE)</f>
        <v>10</v>
      </c>
      <c r="L138">
        <f t="shared" si="17"/>
        <v>3</v>
      </c>
      <c r="M138" t="s">
        <v>197</v>
      </c>
      <c r="O138" t="s">
        <v>24</v>
      </c>
      <c r="P138" t="str">
        <f t="shared" si="18"/>
        <v>[进度管理计划](项目管理计划-进度管理计划)</v>
      </c>
      <c r="Q138" t="s">
        <v>24</v>
      </c>
      <c r="R138" t="str">
        <f t="shared" si="19"/>
        <v>输入</v>
      </c>
      <c r="S138" t="s">
        <v>24</v>
      </c>
      <c r="T138" t="str">
        <f t="shared" si="20"/>
        <v>11.2 识别风险</v>
      </c>
      <c r="U138" t="s">
        <v>24</v>
      </c>
      <c r="V138" t="s">
        <v>24</v>
      </c>
      <c r="W138" t="str">
        <f t="shared" si="21"/>
        <v/>
      </c>
      <c r="X138" t="s">
        <v>24</v>
      </c>
      <c r="Y138" t="str">
        <f t="shared" si="22"/>
        <v>输入</v>
      </c>
      <c r="Z138" t="s">
        <v>24</v>
      </c>
      <c r="AA138" t="str">
        <f t="shared" si="23"/>
        <v>[进度管理计划](项目管理计划-进度管理计划)</v>
      </c>
      <c r="AB138" t="s">
        <v>24</v>
      </c>
    </row>
    <row r="139" spans="2:28">
      <c r="B139">
        <v>11.2</v>
      </c>
      <c r="C139" t="s">
        <v>88</v>
      </c>
      <c r="D139" t="s">
        <v>115</v>
      </c>
      <c r="G139" t="str">
        <f t="shared" si="16"/>
        <v>输入进度基准</v>
      </c>
      <c r="H139" t="str">
        <f>VLOOKUP(B139,'表-章节'!A:C,2,FALSE)</f>
        <v>11.2</v>
      </c>
      <c r="I139" t="str">
        <f>VLOOKUP(B139,'表-章节'!A:C,3,FALSE)</f>
        <v>11.2 识别风险</v>
      </c>
      <c r="J139">
        <f>IF(AND(C139="输出",ISNA(VLOOKUP("输出"&amp;D139,D$1:D138,1,FALSE))),J138+1,J138)</f>
        <v>17</v>
      </c>
      <c r="K139">
        <f>VLOOKUP("输出"&amp;D139,G:J,4,FALSE)</f>
        <v>11</v>
      </c>
      <c r="L139">
        <f t="shared" si="17"/>
        <v>3</v>
      </c>
      <c r="M139" t="s">
        <v>177</v>
      </c>
      <c r="O139" t="s">
        <v>24</v>
      </c>
      <c r="P139" t="str">
        <f t="shared" si="18"/>
        <v>[进度基准](项目管理计划-进度基准)</v>
      </c>
      <c r="Q139" t="s">
        <v>24</v>
      </c>
      <c r="R139" t="str">
        <f t="shared" si="19"/>
        <v>输入</v>
      </c>
      <c r="S139" t="s">
        <v>24</v>
      </c>
      <c r="T139" t="str">
        <f t="shared" si="20"/>
        <v>11.2 识别风险</v>
      </c>
      <c r="U139" t="s">
        <v>24</v>
      </c>
      <c r="V139" t="s">
        <v>24</v>
      </c>
      <c r="W139" t="str">
        <f t="shared" si="21"/>
        <v/>
      </c>
      <c r="X139" t="s">
        <v>24</v>
      </c>
      <c r="Y139" t="str">
        <f t="shared" si="22"/>
        <v>输入</v>
      </c>
      <c r="Z139" t="s">
        <v>24</v>
      </c>
      <c r="AA139" t="str">
        <f t="shared" si="23"/>
        <v>[进度基准](项目管理计划-进度基准)</v>
      </c>
      <c r="AB139" t="s">
        <v>24</v>
      </c>
    </row>
    <row r="140" spans="2:28">
      <c r="B140">
        <v>11.2</v>
      </c>
      <c r="C140" t="s">
        <v>88</v>
      </c>
      <c r="D140" t="s">
        <v>122</v>
      </c>
      <c r="G140" t="str">
        <f t="shared" si="16"/>
        <v>输入成本管理计划</v>
      </c>
      <c r="H140" t="str">
        <f>VLOOKUP(B140,'表-章节'!A:C,2,FALSE)</f>
        <v>11.2</v>
      </c>
      <c r="I140" t="str">
        <f>VLOOKUP(B140,'表-章节'!A:C,3,FALSE)</f>
        <v>11.2 识别风险</v>
      </c>
      <c r="J140">
        <f>IF(AND(C140="输出",ISNA(VLOOKUP("输出"&amp;D140,D$1:D139,1,FALSE))),J139+1,J139)</f>
        <v>17</v>
      </c>
      <c r="K140">
        <f>VLOOKUP("输出"&amp;D140,G:J,4,FALSE)</f>
        <v>12</v>
      </c>
      <c r="L140">
        <f t="shared" si="17"/>
        <v>3</v>
      </c>
      <c r="M140" t="s">
        <v>200</v>
      </c>
      <c r="O140" t="s">
        <v>24</v>
      </c>
      <c r="P140" t="str">
        <f t="shared" si="18"/>
        <v>[成本管理计划](项目管理计划-成本管理计划)</v>
      </c>
      <c r="Q140" t="s">
        <v>24</v>
      </c>
      <c r="R140" t="str">
        <f t="shared" si="19"/>
        <v>输入</v>
      </c>
      <c r="S140" t="s">
        <v>24</v>
      </c>
      <c r="T140" t="str">
        <f t="shared" si="20"/>
        <v>11.2 识别风险</v>
      </c>
      <c r="U140" t="s">
        <v>24</v>
      </c>
      <c r="V140" t="s">
        <v>24</v>
      </c>
      <c r="W140" t="str">
        <f t="shared" si="21"/>
        <v/>
      </c>
      <c r="X140" t="s">
        <v>24</v>
      </c>
      <c r="Y140" t="str">
        <f t="shared" si="22"/>
        <v>输入</v>
      </c>
      <c r="Z140" t="s">
        <v>24</v>
      </c>
      <c r="AA140" t="str">
        <f t="shared" si="23"/>
        <v>[成本管理计划](项目管理计划-成本管理计划)</v>
      </c>
      <c r="AB140" t="s">
        <v>24</v>
      </c>
    </row>
    <row r="141" spans="2:28">
      <c r="B141">
        <v>11.2</v>
      </c>
      <c r="C141" t="s">
        <v>88</v>
      </c>
      <c r="D141" t="s">
        <v>116</v>
      </c>
      <c r="G141" t="str">
        <f t="shared" si="16"/>
        <v>输入成本基准</v>
      </c>
      <c r="H141" t="str">
        <f>VLOOKUP(B141,'表-章节'!A:C,2,FALSE)</f>
        <v>11.2</v>
      </c>
      <c r="I141" t="str">
        <f>VLOOKUP(B141,'表-章节'!A:C,3,FALSE)</f>
        <v>11.2 识别风险</v>
      </c>
      <c r="J141">
        <f>IF(AND(C141="输出",ISNA(VLOOKUP("输出"&amp;D141,D$1:D140,1,FALSE))),J140+1,J140)</f>
        <v>17</v>
      </c>
      <c r="K141">
        <f>VLOOKUP("输出"&amp;D141,G:J,4,FALSE)</f>
        <v>13</v>
      </c>
      <c r="L141">
        <f t="shared" si="17"/>
        <v>3</v>
      </c>
      <c r="M141" t="s">
        <v>178</v>
      </c>
      <c r="O141" t="s">
        <v>24</v>
      </c>
      <c r="P141" t="str">
        <f t="shared" si="18"/>
        <v>[成本基准](项目管理计划-成本基准)</v>
      </c>
      <c r="Q141" t="s">
        <v>24</v>
      </c>
      <c r="R141" t="str">
        <f t="shared" si="19"/>
        <v>输入</v>
      </c>
      <c r="S141" t="s">
        <v>24</v>
      </c>
      <c r="T141" t="str">
        <f t="shared" si="20"/>
        <v>11.2 识别风险</v>
      </c>
      <c r="U141" t="s">
        <v>24</v>
      </c>
      <c r="V141" t="s">
        <v>24</v>
      </c>
      <c r="W141" t="str">
        <f t="shared" si="21"/>
        <v/>
      </c>
      <c r="X141" t="s">
        <v>24</v>
      </c>
      <c r="Y141" t="str">
        <f t="shared" si="22"/>
        <v>输入</v>
      </c>
      <c r="Z141" t="s">
        <v>24</v>
      </c>
      <c r="AA141" t="str">
        <f t="shared" si="23"/>
        <v>[成本基准](项目管理计划-成本基准)</v>
      </c>
      <c r="AB141" t="s">
        <v>24</v>
      </c>
    </row>
    <row r="142" spans="2:28">
      <c r="B142">
        <v>11.2</v>
      </c>
      <c r="C142" t="s">
        <v>88</v>
      </c>
      <c r="D142" t="s">
        <v>119</v>
      </c>
      <c r="G142" t="str">
        <f t="shared" si="16"/>
        <v>输入质量管理计划</v>
      </c>
      <c r="H142" t="str">
        <f>VLOOKUP(B142,'表-章节'!A:C,2,FALSE)</f>
        <v>11.2</v>
      </c>
      <c r="I142" t="str">
        <f>VLOOKUP(B142,'表-章节'!A:C,3,FALSE)</f>
        <v>11.2 识别风险</v>
      </c>
      <c r="J142">
        <f>IF(AND(C142="输出",ISNA(VLOOKUP("输出"&amp;D142,D$1:D141,1,FALSE))),J141+1,J141)</f>
        <v>17</v>
      </c>
      <c r="K142">
        <f>VLOOKUP("输出"&amp;D142,G:J,4,FALSE)</f>
        <v>14</v>
      </c>
      <c r="L142">
        <f t="shared" si="17"/>
        <v>3</v>
      </c>
      <c r="M142" t="s">
        <v>183</v>
      </c>
      <c r="O142" t="s">
        <v>24</v>
      </c>
      <c r="P142" t="str">
        <f t="shared" si="18"/>
        <v>[质量管理计划](项目管理计划-质量管理计划)</v>
      </c>
      <c r="Q142" t="s">
        <v>24</v>
      </c>
      <c r="R142" t="str">
        <f t="shared" si="19"/>
        <v>输入</v>
      </c>
      <c r="S142" t="s">
        <v>24</v>
      </c>
      <c r="T142" t="str">
        <f t="shared" si="20"/>
        <v>11.2 识别风险</v>
      </c>
      <c r="U142" t="s">
        <v>24</v>
      </c>
      <c r="V142" t="s">
        <v>24</v>
      </c>
      <c r="W142" t="str">
        <f t="shared" si="21"/>
        <v/>
      </c>
      <c r="X142" t="s">
        <v>24</v>
      </c>
      <c r="Y142" t="str">
        <f t="shared" si="22"/>
        <v>输入</v>
      </c>
      <c r="Z142" t="s">
        <v>24</v>
      </c>
      <c r="AA142" t="str">
        <f t="shared" si="23"/>
        <v>[质量管理计划](项目管理计划-质量管理计划)</v>
      </c>
      <c r="AB142" t="s">
        <v>24</v>
      </c>
    </row>
    <row r="143" spans="2:28">
      <c r="B143">
        <v>11.2</v>
      </c>
      <c r="C143" t="s">
        <v>88</v>
      </c>
      <c r="D143" t="s">
        <v>124</v>
      </c>
      <c r="G143" t="str">
        <f t="shared" si="16"/>
        <v>输入资源管理计划</v>
      </c>
      <c r="H143" t="str">
        <f>VLOOKUP(B143,'表-章节'!A:C,2,FALSE)</f>
        <v>11.2</v>
      </c>
      <c r="I143" t="str">
        <f>VLOOKUP(B143,'表-章节'!A:C,3,FALSE)</f>
        <v>11.2 识别风险</v>
      </c>
      <c r="J143">
        <f>IF(AND(C143="输出",ISNA(VLOOKUP("输出"&amp;D143,D$1:D142,1,FALSE))),J142+1,J142)</f>
        <v>17</v>
      </c>
      <c r="K143">
        <f>VLOOKUP("输出"&amp;D143,G:J,4,FALSE)</f>
        <v>15</v>
      </c>
      <c r="L143">
        <f t="shared" si="17"/>
        <v>3</v>
      </c>
      <c r="M143" t="s">
        <v>207</v>
      </c>
      <c r="O143" t="s">
        <v>24</v>
      </c>
      <c r="P143" t="str">
        <f t="shared" si="18"/>
        <v>[资源管理计划](项目管理计划-资源管理计划)</v>
      </c>
      <c r="Q143" t="s">
        <v>24</v>
      </c>
      <c r="R143" t="str">
        <f t="shared" si="19"/>
        <v>输入</v>
      </c>
      <c r="S143" t="s">
        <v>24</v>
      </c>
      <c r="T143" t="str">
        <f t="shared" si="20"/>
        <v>11.2 识别风险</v>
      </c>
      <c r="U143" t="s">
        <v>24</v>
      </c>
      <c r="V143" t="s">
        <v>24</v>
      </c>
      <c r="W143" t="str">
        <f t="shared" si="21"/>
        <v/>
      </c>
      <c r="X143" t="s">
        <v>24</v>
      </c>
      <c r="Y143" t="str">
        <f t="shared" si="22"/>
        <v>输入</v>
      </c>
      <c r="Z143" t="s">
        <v>24</v>
      </c>
      <c r="AA143" t="str">
        <f t="shared" si="23"/>
        <v>[资源管理计划](项目管理计划-资源管理计划)</v>
      </c>
      <c r="AB143" t="s">
        <v>24</v>
      </c>
    </row>
    <row r="144" spans="2:28">
      <c r="B144">
        <v>11.2</v>
      </c>
      <c r="C144" t="s">
        <v>88</v>
      </c>
      <c r="D144" t="s">
        <v>123</v>
      </c>
      <c r="G144" t="str">
        <f t="shared" si="16"/>
        <v>输入风险管理计划</v>
      </c>
      <c r="H144" t="str">
        <f>VLOOKUP(B144,'表-章节'!A:C,2,FALSE)</f>
        <v>11.2</v>
      </c>
      <c r="I144" t="str">
        <f>VLOOKUP(B144,'表-章节'!A:C,3,FALSE)</f>
        <v>11.2 识别风险</v>
      </c>
      <c r="J144">
        <f>IF(AND(C144="输出",ISNA(VLOOKUP("输出"&amp;D144,D$1:D143,1,FALSE))),J143+1,J143)</f>
        <v>17</v>
      </c>
      <c r="K144">
        <f>VLOOKUP("输出"&amp;D144,G:J,4,FALSE)</f>
        <v>17</v>
      </c>
      <c r="L144">
        <f t="shared" si="17"/>
        <v>3</v>
      </c>
      <c r="M144" t="s">
        <v>199</v>
      </c>
      <c r="O144" t="s">
        <v>24</v>
      </c>
      <c r="P144" t="str">
        <f t="shared" si="18"/>
        <v>[风险管理计划](项目管理计划-风险管理计划)</v>
      </c>
      <c r="Q144" t="s">
        <v>24</v>
      </c>
      <c r="R144" t="str">
        <f t="shared" si="19"/>
        <v>输入</v>
      </c>
      <c r="S144" t="s">
        <v>24</v>
      </c>
      <c r="T144" t="str">
        <f t="shared" si="20"/>
        <v>11.2 识别风险</v>
      </c>
      <c r="U144" t="s">
        <v>24</v>
      </c>
      <c r="V144" t="s">
        <v>24</v>
      </c>
      <c r="W144" t="str">
        <f t="shared" si="21"/>
        <v/>
      </c>
      <c r="X144" t="s">
        <v>24</v>
      </c>
      <c r="Y144" t="str">
        <f t="shared" si="22"/>
        <v>输入</v>
      </c>
      <c r="Z144" t="s">
        <v>24</v>
      </c>
      <c r="AA144" t="str">
        <f t="shared" si="23"/>
        <v>[风险管理计划](项目管理计划-风险管理计划)</v>
      </c>
      <c r="AB144" t="s">
        <v>24</v>
      </c>
    </row>
    <row r="145" spans="2:28">
      <c r="B145">
        <v>11.3</v>
      </c>
      <c r="C145" t="s">
        <v>88</v>
      </c>
      <c r="D145" t="s">
        <v>123</v>
      </c>
      <c r="G145" t="str">
        <f t="shared" si="16"/>
        <v>输入风险管理计划</v>
      </c>
      <c r="H145" t="str">
        <f>VLOOKUP(B145,'表-章节'!A:C,2,FALSE)</f>
        <v>11.3</v>
      </c>
      <c r="I145" t="str">
        <f>VLOOKUP(B145,'表-章节'!A:C,3,FALSE)</f>
        <v>11.3 实施定性风险分析</v>
      </c>
      <c r="J145">
        <f>IF(AND(C145="输出",ISNA(VLOOKUP("输出"&amp;D145,D$1:D144,1,FALSE))),J144+1,J144)</f>
        <v>17</v>
      </c>
      <c r="K145">
        <f>VLOOKUP("输出"&amp;D145,G:J,4,FALSE)</f>
        <v>17</v>
      </c>
      <c r="L145">
        <f t="shared" si="17"/>
        <v>3</v>
      </c>
      <c r="M145" t="s">
        <v>199</v>
      </c>
      <c r="O145" t="s">
        <v>24</v>
      </c>
      <c r="P145" t="str">
        <f t="shared" si="18"/>
        <v/>
      </c>
      <c r="Q145" t="s">
        <v>24</v>
      </c>
      <c r="R145" t="str">
        <f t="shared" si="19"/>
        <v>输入</v>
      </c>
      <c r="S145" t="s">
        <v>24</v>
      </c>
      <c r="T145" t="str">
        <f t="shared" si="20"/>
        <v>11.3 实施定性风险分析</v>
      </c>
      <c r="U145" t="s">
        <v>24</v>
      </c>
      <c r="V145" t="s">
        <v>24</v>
      </c>
      <c r="W145" t="str">
        <f t="shared" si="21"/>
        <v>11.3 实施定性风险分析</v>
      </c>
      <c r="X145" t="s">
        <v>24</v>
      </c>
      <c r="Y145" t="str">
        <f t="shared" si="22"/>
        <v>输入</v>
      </c>
      <c r="Z145" t="s">
        <v>24</v>
      </c>
      <c r="AA145" t="str">
        <f t="shared" si="23"/>
        <v>[风险管理计划](项目管理计划-风险管理计划)</v>
      </c>
      <c r="AB145" t="s">
        <v>24</v>
      </c>
    </row>
    <row r="146" spans="2:28">
      <c r="B146">
        <v>11.4</v>
      </c>
      <c r="C146" t="s">
        <v>88</v>
      </c>
      <c r="D146" t="s">
        <v>114</v>
      </c>
      <c r="G146" t="str">
        <f t="shared" si="16"/>
        <v>输入范围基准</v>
      </c>
      <c r="H146" t="str">
        <f>VLOOKUP(B146,'表-章节'!A:C,2,FALSE)</f>
        <v>11.4</v>
      </c>
      <c r="I146" t="str">
        <f>VLOOKUP(B146,'表-章节'!A:C,3,FALSE)</f>
        <v>11.4 实施定量风险分析</v>
      </c>
      <c r="J146">
        <f>IF(AND(C146="输出",ISNA(VLOOKUP("输出"&amp;D146,D$1:D145,1,FALSE))),J145+1,J145)</f>
        <v>17</v>
      </c>
      <c r="K146">
        <f>VLOOKUP("输出"&amp;D146,G:J,4,FALSE)</f>
        <v>9</v>
      </c>
      <c r="L146">
        <f t="shared" si="17"/>
        <v>3</v>
      </c>
      <c r="M146" t="s">
        <v>176</v>
      </c>
      <c r="O146" t="s">
        <v>24</v>
      </c>
      <c r="P146" t="str">
        <f t="shared" si="18"/>
        <v>[范围基准](项目管理计划-范围基准)</v>
      </c>
      <c r="Q146" t="s">
        <v>24</v>
      </c>
      <c r="R146" t="str">
        <f t="shared" si="19"/>
        <v>输入</v>
      </c>
      <c r="S146" t="s">
        <v>24</v>
      </c>
      <c r="T146" t="str">
        <f t="shared" si="20"/>
        <v>11.4 实施定量风险分析</v>
      </c>
      <c r="U146" t="s">
        <v>24</v>
      </c>
      <c r="V146" t="s">
        <v>24</v>
      </c>
      <c r="W146" t="str">
        <f t="shared" si="21"/>
        <v>11.4 实施定量风险分析</v>
      </c>
      <c r="X146" t="s">
        <v>24</v>
      </c>
      <c r="Y146" t="str">
        <f t="shared" si="22"/>
        <v>输入</v>
      </c>
      <c r="Z146" t="s">
        <v>24</v>
      </c>
      <c r="AA146" t="str">
        <f t="shared" si="23"/>
        <v>[范围基准](项目管理计划-范围基准)</v>
      </c>
      <c r="AB146" t="s">
        <v>24</v>
      </c>
    </row>
    <row r="147" spans="2:28">
      <c r="B147">
        <v>11.4</v>
      </c>
      <c r="C147" t="s">
        <v>88</v>
      </c>
      <c r="D147" t="s">
        <v>115</v>
      </c>
      <c r="G147" t="str">
        <f t="shared" si="16"/>
        <v>输入进度基准</v>
      </c>
      <c r="H147" t="str">
        <f>VLOOKUP(B147,'表-章节'!A:C,2,FALSE)</f>
        <v>11.4</v>
      </c>
      <c r="I147" t="str">
        <f>VLOOKUP(B147,'表-章节'!A:C,3,FALSE)</f>
        <v>11.4 实施定量风险分析</v>
      </c>
      <c r="J147">
        <f>IF(AND(C147="输出",ISNA(VLOOKUP("输出"&amp;D147,D$1:D146,1,FALSE))),J146+1,J146)</f>
        <v>17</v>
      </c>
      <c r="K147">
        <f>VLOOKUP("输出"&amp;D147,G:J,4,FALSE)</f>
        <v>11</v>
      </c>
      <c r="L147">
        <f t="shared" si="17"/>
        <v>3</v>
      </c>
      <c r="M147" t="s">
        <v>177</v>
      </c>
      <c r="O147" t="s">
        <v>24</v>
      </c>
      <c r="P147" t="str">
        <f t="shared" si="18"/>
        <v>[进度基准](项目管理计划-进度基准)</v>
      </c>
      <c r="Q147" t="s">
        <v>24</v>
      </c>
      <c r="R147" t="str">
        <f t="shared" si="19"/>
        <v>输入</v>
      </c>
      <c r="S147" t="s">
        <v>24</v>
      </c>
      <c r="T147" t="str">
        <f t="shared" si="20"/>
        <v>11.4 实施定量风险分析</v>
      </c>
      <c r="U147" t="s">
        <v>24</v>
      </c>
      <c r="V147" t="s">
        <v>24</v>
      </c>
      <c r="W147" t="str">
        <f t="shared" si="21"/>
        <v/>
      </c>
      <c r="X147" t="s">
        <v>24</v>
      </c>
      <c r="Y147" t="str">
        <f t="shared" si="22"/>
        <v>输入</v>
      </c>
      <c r="Z147" t="s">
        <v>24</v>
      </c>
      <c r="AA147" t="str">
        <f t="shared" si="23"/>
        <v>[进度基准](项目管理计划-进度基准)</v>
      </c>
      <c r="AB147" t="s">
        <v>24</v>
      </c>
    </row>
    <row r="148" spans="2:28">
      <c r="B148">
        <v>11.4</v>
      </c>
      <c r="C148" t="s">
        <v>88</v>
      </c>
      <c r="D148" t="s">
        <v>116</v>
      </c>
      <c r="G148" t="str">
        <f t="shared" si="16"/>
        <v>输入成本基准</v>
      </c>
      <c r="H148" t="str">
        <f>VLOOKUP(B148,'表-章节'!A:C,2,FALSE)</f>
        <v>11.4</v>
      </c>
      <c r="I148" t="str">
        <f>VLOOKUP(B148,'表-章节'!A:C,3,FALSE)</f>
        <v>11.4 实施定量风险分析</v>
      </c>
      <c r="J148">
        <f>IF(AND(C148="输出",ISNA(VLOOKUP("输出"&amp;D148,D$1:D147,1,FALSE))),J147+1,J147)</f>
        <v>17</v>
      </c>
      <c r="K148">
        <f>VLOOKUP("输出"&amp;D148,G:J,4,FALSE)</f>
        <v>13</v>
      </c>
      <c r="L148">
        <f t="shared" si="17"/>
        <v>3</v>
      </c>
      <c r="M148" t="s">
        <v>178</v>
      </c>
      <c r="O148" t="s">
        <v>24</v>
      </c>
      <c r="P148" t="str">
        <f t="shared" si="18"/>
        <v>[成本基准](项目管理计划-成本基准)</v>
      </c>
      <c r="Q148" t="s">
        <v>24</v>
      </c>
      <c r="R148" t="str">
        <f t="shared" si="19"/>
        <v>输入</v>
      </c>
      <c r="S148" t="s">
        <v>24</v>
      </c>
      <c r="T148" t="str">
        <f t="shared" si="20"/>
        <v>11.4 实施定量风险分析</v>
      </c>
      <c r="U148" t="s">
        <v>24</v>
      </c>
      <c r="V148" t="s">
        <v>24</v>
      </c>
      <c r="W148" t="str">
        <f t="shared" si="21"/>
        <v/>
      </c>
      <c r="X148" t="s">
        <v>24</v>
      </c>
      <c r="Y148" t="str">
        <f t="shared" si="22"/>
        <v>输入</v>
      </c>
      <c r="Z148" t="s">
        <v>24</v>
      </c>
      <c r="AA148" t="str">
        <f t="shared" si="23"/>
        <v>[成本基准](项目管理计划-成本基准)</v>
      </c>
      <c r="AB148" t="s">
        <v>24</v>
      </c>
    </row>
    <row r="149" spans="2:28">
      <c r="B149">
        <v>11.4</v>
      </c>
      <c r="C149" t="s">
        <v>88</v>
      </c>
      <c r="D149" t="s">
        <v>123</v>
      </c>
      <c r="G149" t="str">
        <f t="shared" si="16"/>
        <v>输入风险管理计划</v>
      </c>
      <c r="H149" t="str">
        <f>VLOOKUP(B149,'表-章节'!A:C,2,FALSE)</f>
        <v>11.4</v>
      </c>
      <c r="I149" t="str">
        <f>VLOOKUP(B149,'表-章节'!A:C,3,FALSE)</f>
        <v>11.4 实施定量风险分析</v>
      </c>
      <c r="J149">
        <f>IF(AND(C149="输出",ISNA(VLOOKUP("输出"&amp;D149,D$1:D148,1,FALSE))),J148+1,J148)</f>
        <v>17</v>
      </c>
      <c r="K149">
        <f>VLOOKUP("输出"&amp;D149,G:J,4,FALSE)</f>
        <v>17</v>
      </c>
      <c r="L149">
        <f t="shared" si="17"/>
        <v>3</v>
      </c>
      <c r="M149" t="s">
        <v>199</v>
      </c>
      <c r="O149" t="s">
        <v>24</v>
      </c>
      <c r="P149" t="str">
        <f t="shared" si="18"/>
        <v>[风险管理计划](项目管理计划-风险管理计划)</v>
      </c>
      <c r="Q149" t="s">
        <v>24</v>
      </c>
      <c r="R149" t="str">
        <f t="shared" si="19"/>
        <v>输入</v>
      </c>
      <c r="S149" t="s">
        <v>24</v>
      </c>
      <c r="T149" t="str">
        <f t="shared" si="20"/>
        <v>11.4 实施定量风险分析</v>
      </c>
      <c r="U149" t="s">
        <v>24</v>
      </c>
      <c r="V149" t="s">
        <v>24</v>
      </c>
      <c r="W149" t="str">
        <f t="shared" si="21"/>
        <v/>
      </c>
      <c r="X149" t="s">
        <v>24</v>
      </c>
      <c r="Y149" t="str">
        <f t="shared" si="22"/>
        <v>输入</v>
      </c>
      <c r="Z149" t="s">
        <v>24</v>
      </c>
      <c r="AA149" t="str">
        <f t="shared" si="23"/>
        <v>[风险管理计划](项目管理计划-风险管理计划)</v>
      </c>
      <c r="AB149" t="s">
        <v>24</v>
      </c>
    </row>
    <row r="150" spans="2:28">
      <c r="B150">
        <v>11.5</v>
      </c>
      <c r="C150" t="s">
        <v>86</v>
      </c>
      <c r="D150" t="s">
        <v>114</v>
      </c>
      <c r="G150" t="str">
        <f t="shared" si="16"/>
        <v>更新范围基准</v>
      </c>
      <c r="H150" t="str">
        <f>VLOOKUP(B150,'表-章节'!A:C,2,FALSE)</f>
        <v>11.5</v>
      </c>
      <c r="I150" t="str">
        <f>VLOOKUP(B150,'表-章节'!A:C,3,FALSE)</f>
        <v>11.5 规划风险应对</v>
      </c>
      <c r="J150">
        <f>IF(AND(C150="输出",ISNA(VLOOKUP("输出"&amp;D150,D$1:D149,1,FALSE))),J149+1,J149)</f>
        <v>17</v>
      </c>
      <c r="K150">
        <f>VLOOKUP("输出"&amp;D150,G:J,4,FALSE)</f>
        <v>9</v>
      </c>
      <c r="L150">
        <f t="shared" si="17"/>
        <v>2</v>
      </c>
      <c r="M150" t="s">
        <v>190</v>
      </c>
      <c r="O150" t="s">
        <v>24</v>
      </c>
      <c r="P150" t="str">
        <f t="shared" si="18"/>
        <v>[范围基准](项目管理计划-范围基准)</v>
      </c>
      <c r="Q150" t="s">
        <v>24</v>
      </c>
      <c r="R150" t="str">
        <f t="shared" si="19"/>
        <v>更新</v>
      </c>
      <c r="S150" t="s">
        <v>24</v>
      </c>
      <c r="T150" t="str">
        <f t="shared" si="20"/>
        <v>11.5 规划风险应对</v>
      </c>
      <c r="U150" t="s">
        <v>24</v>
      </c>
      <c r="V150" t="s">
        <v>24</v>
      </c>
      <c r="W150" t="str">
        <f t="shared" si="21"/>
        <v>11.5 规划风险应对</v>
      </c>
      <c r="X150" t="s">
        <v>24</v>
      </c>
      <c r="Y150" t="str">
        <f t="shared" si="22"/>
        <v>更新</v>
      </c>
      <c r="Z150" t="s">
        <v>24</v>
      </c>
      <c r="AA150" t="str">
        <f t="shared" si="23"/>
        <v>[范围基准](项目管理计划-范围基准)</v>
      </c>
      <c r="AB150" t="s">
        <v>24</v>
      </c>
    </row>
    <row r="151" spans="2:28">
      <c r="B151">
        <v>11.5</v>
      </c>
      <c r="C151" t="s">
        <v>86</v>
      </c>
      <c r="D151" t="s">
        <v>121</v>
      </c>
      <c r="G151" t="str">
        <f t="shared" si="16"/>
        <v>更新进度管理计划</v>
      </c>
      <c r="H151" t="str">
        <f>VLOOKUP(B151,'表-章节'!A:C,2,FALSE)</f>
        <v>11.5</v>
      </c>
      <c r="I151" t="str">
        <f>VLOOKUP(B151,'表-章节'!A:C,3,FALSE)</f>
        <v>11.5 规划风险应对</v>
      </c>
      <c r="J151">
        <f>IF(AND(C151="输出",ISNA(VLOOKUP("输出"&amp;D151,D$1:D150,1,FALSE))),J150+1,J150)</f>
        <v>17</v>
      </c>
      <c r="K151">
        <f>VLOOKUP("输出"&amp;D151,G:J,4,FALSE)</f>
        <v>10</v>
      </c>
      <c r="L151">
        <f t="shared" si="17"/>
        <v>2</v>
      </c>
      <c r="M151" t="s">
        <v>196</v>
      </c>
      <c r="O151" t="s">
        <v>24</v>
      </c>
      <c r="P151" t="str">
        <f t="shared" si="18"/>
        <v>[进度管理计划](项目管理计划-进度管理计划)</v>
      </c>
      <c r="Q151" t="s">
        <v>24</v>
      </c>
      <c r="R151" t="str">
        <f t="shared" si="19"/>
        <v>更新</v>
      </c>
      <c r="S151" t="s">
        <v>24</v>
      </c>
      <c r="T151" t="str">
        <f t="shared" si="20"/>
        <v>11.5 规划风险应对</v>
      </c>
      <c r="U151" t="s">
        <v>24</v>
      </c>
      <c r="V151" t="s">
        <v>24</v>
      </c>
      <c r="W151" t="str">
        <f t="shared" si="21"/>
        <v/>
      </c>
      <c r="X151" t="s">
        <v>24</v>
      </c>
      <c r="Y151" t="str">
        <f t="shared" si="22"/>
        <v>更新</v>
      </c>
      <c r="Z151" t="s">
        <v>24</v>
      </c>
      <c r="AA151" t="str">
        <f t="shared" si="23"/>
        <v>[进度管理计划](项目管理计划-进度管理计划)</v>
      </c>
      <c r="AB151" t="s">
        <v>24</v>
      </c>
    </row>
    <row r="152" spans="2:28">
      <c r="B152">
        <v>11.5</v>
      </c>
      <c r="C152" t="s">
        <v>86</v>
      </c>
      <c r="D152" t="s">
        <v>115</v>
      </c>
      <c r="G152" t="str">
        <f t="shared" si="16"/>
        <v>更新进度基准</v>
      </c>
      <c r="H152" t="str">
        <f>VLOOKUP(B152,'表-章节'!A:C,2,FALSE)</f>
        <v>11.5</v>
      </c>
      <c r="I152" t="str">
        <f>VLOOKUP(B152,'表-章节'!A:C,3,FALSE)</f>
        <v>11.5 规划风险应对</v>
      </c>
      <c r="J152">
        <f>IF(AND(C152="输出",ISNA(VLOOKUP("输出"&amp;D152,D$1:D151,1,FALSE))),J151+1,J151)</f>
        <v>17</v>
      </c>
      <c r="K152">
        <f>VLOOKUP("输出"&amp;D152,G:J,4,FALSE)</f>
        <v>11</v>
      </c>
      <c r="L152">
        <f t="shared" si="17"/>
        <v>2</v>
      </c>
      <c r="M152" t="s">
        <v>191</v>
      </c>
      <c r="O152" t="s">
        <v>24</v>
      </c>
      <c r="P152" t="str">
        <f t="shared" si="18"/>
        <v>[进度基准](项目管理计划-进度基准)</v>
      </c>
      <c r="Q152" t="s">
        <v>24</v>
      </c>
      <c r="R152" t="str">
        <f t="shared" si="19"/>
        <v>更新</v>
      </c>
      <c r="S152" t="s">
        <v>24</v>
      </c>
      <c r="T152" t="str">
        <f t="shared" si="20"/>
        <v>11.5 规划风险应对</v>
      </c>
      <c r="U152" t="s">
        <v>24</v>
      </c>
      <c r="V152" t="s">
        <v>24</v>
      </c>
      <c r="W152" t="str">
        <f t="shared" si="21"/>
        <v/>
      </c>
      <c r="X152" t="s">
        <v>24</v>
      </c>
      <c r="Y152" t="str">
        <f t="shared" si="22"/>
        <v>更新</v>
      </c>
      <c r="Z152" t="s">
        <v>24</v>
      </c>
      <c r="AA152" t="str">
        <f t="shared" si="23"/>
        <v>[进度基准](项目管理计划-进度基准)</v>
      </c>
      <c r="AB152" t="s">
        <v>24</v>
      </c>
    </row>
    <row r="153" spans="2:28">
      <c r="B153">
        <v>11.5</v>
      </c>
      <c r="C153" t="s">
        <v>86</v>
      </c>
      <c r="D153" t="s">
        <v>122</v>
      </c>
      <c r="G153" t="str">
        <f t="shared" si="16"/>
        <v>更新成本管理计划</v>
      </c>
      <c r="H153" t="str">
        <f>VLOOKUP(B153,'表-章节'!A:C,2,FALSE)</f>
        <v>11.5</v>
      </c>
      <c r="I153" t="str">
        <f>VLOOKUP(B153,'表-章节'!A:C,3,FALSE)</f>
        <v>11.5 规划风险应对</v>
      </c>
      <c r="J153">
        <f>IF(AND(C153="输出",ISNA(VLOOKUP("输出"&amp;D153,D$1:D152,1,FALSE))),J152+1,J152)</f>
        <v>17</v>
      </c>
      <c r="K153">
        <f>VLOOKUP("输出"&amp;D153,G:J,4,FALSE)</f>
        <v>12</v>
      </c>
      <c r="L153">
        <f t="shared" si="17"/>
        <v>2</v>
      </c>
      <c r="M153" t="s">
        <v>202</v>
      </c>
      <c r="O153" t="s">
        <v>24</v>
      </c>
      <c r="P153" t="str">
        <f t="shared" si="18"/>
        <v>[成本管理计划](项目管理计划-成本管理计划)</v>
      </c>
      <c r="Q153" t="s">
        <v>24</v>
      </c>
      <c r="R153" t="str">
        <f t="shared" si="19"/>
        <v>更新</v>
      </c>
      <c r="S153" t="s">
        <v>24</v>
      </c>
      <c r="T153" t="str">
        <f t="shared" si="20"/>
        <v>11.5 规划风险应对</v>
      </c>
      <c r="U153" t="s">
        <v>24</v>
      </c>
      <c r="V153" t="s">
        <v>24</v>
      </c>
      <c r="W153" t="str">
        <f t="shared" si="21"/>
        <v/>
      </c>
      <c r="X153" t="s">
        <v>24</v>
      </c>
      <c r="Y153" t="str">
        <f t="shared" si="22"/>
        <v>更新</v>
      </c>
      <c r="Z153" t="s">
        <v>24</v>
      </c>
      <c r="AA153" t="str">
        <f t="shared" si="23"/>
        <v>[成本管理计划](项目管理计划-成本管理计划)</v>
      </c>
      <c r="AB153" t="s">
        <v>24</v>
      </c>
    </row>
    <row r="154" spans="2:28">
      <c r="B154">
        <v>11.5</v>
      </c>
      <c r="C154" t="s">
        <v>86</v>
      </c>
      <c r="D154" t="s">
        <v>116</v>
      </c>
      <c r="G154" t="str">
        <f t="shared" si="16"/>
        <v>更新成本基准</v>
      </c>
      <c r="H154" t="str">
        <f>VLOOKUP(B154,'表-章节'!A:C,2,FALSE)</f>
        <v>11.5</v>
      </c>
      <c r="I154" t="str">
        <f>VLOOKUP(B154,'表-章节'!A:C,3,FALSE)</f>
        <v>11.5 规划风险应对</v>
      </c>
      <c r="J154">
        <f>IF(AND(C154="输出",ISNA(VLOOKUP("输出"&amp;D154,D$1:D153,1,FALSE))),J153+1,J153)</f>
        <v>17</v>
      </c>
      <c r="K154">
        <f>VLOOKUP("输出"&amp;D154,G:J,4,FALSE)</f>
        <v>13</v>
      </c>
      <c r="L154">
        <f t="shared" si="17"/>
        <v>2</v>
      </c>
      <c r="M154" t="s">
        <v>192</v>
      </c>
      <c r="O154" t="s">
        <v>24</v>
      </c>
      <c r="P154" t="str">
        <f t="shared" si="18"/>
        <v>[成本基准](项目管理计划-成本基准)</v>
      </c>
      <c r="Q154" t="s">
        <v>24</v>
      </c>
      <c r="R154" t="str">
        <f t="shared" si="19"/>
        <v>更新</v>
      </c>
      <c r="S154" t="s">
        <v>24</v>
      </c>
      <c r="T154" t="str">
        <f t="shared" si="20"/>
        <v>11.5 规划风险应对</v>
      </c>
      <c r="U154" t="s">
        <v>24</v>
      </c>
      <c r="V154" t="s">
        <v>24</v>
      </c>
      <c r="W154" t="str">
        <f t="shared" si="21"/>
        <v/>
      </c>
      <c r="X154" t="s">
        <v>24</v>
      </c>
      <c r="Y154" t="str">
        <f t="shared" si="22"/>
        <v>更新</v>
      </c>
      <c r="Z154" t="s">
        <v>24</v>
      </c>
      <c r="AA154" t="str">
        <f t="shared" si="23"/>
        <v>[成本基准](项目管理计划-成本基准)</v>
      </c>
      <c r="AB154" t="s">
        <v>24</v>
      </c>
    </row>
    <row r="155" spans="2:28">
      <c r="B155">
        <v>11.5</v>
      </c>
      <c r="C155" t="s">
        <v>86</v>
      </c>
      <c r="D155" t="s">
        <v>119</v>
      </c>
      <c r="G155" t="str">
        <f t="shared" si="16"/>
        <v>更新质量管理计划</v>
      </c>
      <c r="H155" t="str">
        <f>VLOOKUP(B155,'表-章节'!A:C,2,FALSE)</f>
        <v>11.5</v>
      </c>
      <c r="I155" t="str">
        <f>VLOOKUP(B155,'表-章节'!A:C,3,FALSE)</f>
        <v>11.5 规划风险应对</v>
      </c>
      <c r="J155">
        <f>IF(AND(C155="输出",ISNA(VLOOKUP("输出"&amp;D155,D$1:D154,1,FALSE))),J154+1,J154)</f>
        <v>17</v>
      </c>
      <c r="K155">
        <f>VLOOKUP("输出"&amp;D155,G:J,4,FALSE)</f>
        <v>14</v>
      </c>
      <c r="L155">
        <f t="shared" si="17"/>
        <v>2</v>
      </c>
      <c r="M155" t="s">
        <v>205</v>
      </c>
      <c r="O155" t="s">
        <v>24</v>
      </c>
      <c r="P155" t="str">
        <f t="shared" si="18"/>
        <v>[质量管理计划](项目管理计划-质量管理计划)</v>
      </c>
      <c r="Q155" t="s">
        <v>24</v>
      </c>
      <c r="R155" t="str">
        <f t="shared" si="19"/>
        <v>更新</v>
      </c>
      <c r="S155" t="s">
        <v>24</v>
      </c>
      <c r="T155" t="str">
        <f t="shared" si="20"/>
        <v>11.5 规划风险应对</v>
      </c>
      <c r="U155" t="s">
        <v>24</v>
      </c>
      <c r="V155" t="s">
        <v>24</v>
      </c>
      <c r="W155" t="str">
        <f t="shared" si="21"/>
        <v/>
      </c>
      <c r="X155" t="s">
        <v>24</v>
      </c>
      <c r="Y155" t="str">
        <f t="shared" si="22"/>
        <v>更新</v>
      </c>
      <c r="Z155" t="s">
        <v>24</v>
      </c>
      <c r="AA155" t="str">
        <f t="shared" si="23"/>
        <v>[质量管理计划](项目管理计划-质量管理计划)</v>
      </c>
      <c r="AB155" t="s">
        <v>24</v>
      </c>
    </row>
    <row r="156" spans="2:28">
      <c r="B156">
        <v>11.5</v>
      </c>
      <c r="C156" t="s">
        <v>86</v>
      </c>
      <c r="D156" t="s">
        <v>124</v>
      </c>
      <c r="G156" t="str">
        <f t="shared" si="16"/>
        <v>更新资源管理计划</v>
      </c>
      <c r="H156" t="str">
        <f>VLOOKUP(B156,'表-章节'!A:C,2,FALSE)</f>
        <v>11.5</v>
      </c>
      <c r="I156" t="str">
        <f>VLOOKUP(B156,'表-章节'!A:C,3,FALSE)</f>
        <v>11.5 规划风险应对</v>
      </c>
      <c r="J156">
        <f>IF(AND(C156="输出",ISNA(VLOOKUP("输出"&amp;D156,D$1:D155,1,FALSE))),J155+1,J155)</f>
        <v>17</v>
      </c>
      <c r="K156">
        <f>VLOOKUP("输出"&amp;D156,G:J,4,FALSE)</f>
        <v>15</v>
      </c>
      <c r="L156">
        <f t="shared" si="17"/>
        <v>2</v>
      </c>
      <c r="M156" t="s">
        <v>208</v>
      </c>
      <c r="O156" t="s">
        <v>24</v>
      </c>
      <c r="P156" t="str">
        <f t="shared" si="18"/>
        <v>[资源管理计划](项目管理计划-资源管理计划)</v>
      </c>
      <c r="Q156" t="s">
        <v>24</v>
      </c>
      <c r="R156" t="str">
        <f t="shared" si="19"/>
        <v>更新</v>
      </c>
      <c r="S156" t="s">
        <v>24</v>
      </c>
      <c r="T156" t="str">
        <f t="shared" si="20"/>
        <v>11.5 规划风险应对</v>
      </c>
      <c r="U156" t="s">
        <v>24</v>
      </c>
      <c r="V156" t="s">
        <v>24</v>
      </c>
      <c r="W156" t="str">
        <f t="shared" si="21"/>
        <v/>
      </c>
      <c r="X156" t="s">
        <v>24</v>
      </c>
      <c r="Y156" t="str">
        <f t="shared" si="22"/>
        <v>更新</v>
      </c>
      <c r="Z156" t="s">
        <v>24</v>
      </c>
      <c r="AA156" t="str">
        <f t="shared" si="23"/>
        <v>[资源管理计划](项目管理计划-资源管理计划)</v>
      </c>
      <c r="AB156" t="s">
        <v>24</v>
      </c>
    </row>
    <row r="157" spans="2:28">
      <c r="B157">
        <v>11.5</v>
      </c>
      <c r="C157" t="s">
        <v>86</v>
      </c>
      <c r="D157" t="s">
        <v>125</v>
      </c>
      <c r="G157" t="str">
        <f t="shared" si="16"/>
        <v>更新采购管理计划</v>
      </c>
      <c r="H157" t="str">
        <f>VLOOKUP(B157,'表-章节'!A:C,2,FALSE)</f>
        <v>11.5</v>
      </c>
      <c r="I157" t="str">
        <f>VLOOKUP(B157,'表-章节'!A:C,3,FALSE)</f>
        <v>11.5 规划风险应对</v>
      </c>
      <c r="J157">
        <f>IF(AND(C157="输出",ISNA(VLOOKUP("输出"&amp;D157,D$1:D156,1,FALSE))),J156+1,J156)</f>
        <v>17</v>
      </c>
      <c r="K157">
        <f>VLOOKUP("输出"&amp;D157,G:J,4,FALSE)</f>
        <v>18</v>
      </c>
      <c r="L157">
        <f t="shared" si="17"/>
        <v>2</v>
      </c>
      <c r="M157" t="s">
        <v>215</v>
      </c>
      <c r="O157" t="s">
        <v>24</v>
      </c>
      <c r="P157" t="str">
        <f t="shared" si="18"/>
        <v>[采购管理计划](项目管理计划-采购管理计划)</v>
      </c>
      <c r="Q157" t="s">
        <v>24</v>
      </c>
      <c r="R157" t="str">
        <f t="shared" si="19"/>
        <v>更新</v>
      </c>
      <c r="S157" t="s">
        <v>24</v>
      </c>
      <c r="T157" t="str">
        <f t="shared" si="20"/>
        <v>11.5 规划风险应对</v>
      </c>
      <c r="U157" t="s">
        <v>24</v>
      </c>
      <c r="V157" t="s">
        <v>24</v>
      </c>
      <c r="W157" t="str">
        <f t="shared" si="21"/>
        <v/>
      </c>
      <c r="X157" t="s">
        <v>24</v>
      </c>
      <c r="Y157" t="str">
        <f t="shared" si="22"/>
        <v>更新</v>
      </c>
      <c r="Z157" t="s">
        <v>24</v>
      </c>
      <c r="AA157" t="str">
        <f t="shared" si="23"/>
        <v>[采购管理计划](项目管理计划-采购管理计划)</v>
      </c>
      <c r="AB157" t="s">
        <v>24</v>
      </c>
    </row>
    <row r="158" spans="2:28">
      <c r="B158">
        <v>11.5</v>
      </c>
      <c r="C158" t="s">
        <v>88</v>
      </c>
      <c r="D158" t="s">
        <v>116</v>
      </c>
      <c r="G158" t="str">
        <f t="shared" si="16"/>
        <v>输入成本基准</v>
      </c>
      <c r="H158" t="str">
        <f>VLOOKUP(B158,'表-章节'!A:C,2,FALSE)</f>
        <v>11.5</v>
      </c>
      <c r="I158" t="str">
        <f>VLOOKUP(B158,'表-章节'!A:C,3,FALSE)</f>
        <v>11.5 规划风险应对</v>
      </c>
      <c r="J158">
        <f>IF(AND(C158="输出",ISNA(VLOOKUP("输出"&amp;D158,D$1:D157,1,FALSE))),J157+1,J157)</f>
        <v>17</v>
      </c>
      <c r="K158">
        <f>VLOOKUP("输出"&amp;D158,G:J,4,FALSE)</f>
        <v>13</v>
      </c>
      <c r="L158">
        <f t="shared" si="17"/>
        <v>3</v>
      </c>
      <c r="M158" t="s">
        <v>178</v>
      </c>
      <c r="O158" t="s">
        <v>24</v>
      </c>
      <c r="P158" t="str">
        <f t="shared" si="18"/>
        <v>[成本基准](项目管理计划-成本基准)</v>
      </c>
      <c r="Q158" t="s">
        <v>24</v>
      </c>
      <c r="R158" t="str">
        <f t="shared" si="19"/>
        <v>输入</v>
      </c>
      <c r="S158" t="s">
        <v>24</v>
      </c>
      <c r="T158" t="str">
        <f t="shared" si="20"/>
        <v>11.5 规划风险应对</v>
      </c>
      <c r="U158" t="s">
        <v>24</v>
      </c>
      <c r="V158" t="s">
        <v>24</v>
      </c>
      <c r="W158" t="str">
        <f t="shared" si="21"/>
        <v/>
      </c>
      <c r="X158" t="s">
        <v>24</v>
      </c>
      <c r="Y158" t="str">
        <f t="shared" si="22"/>
        <v>输入</v>
      </c>
      <c r="Z158" t="s">
        <v>24</v>
      </c>
      <c r="AA158" t="str">
        <f t="shared" si="23"/>
        <v>[成本基准](项目管理计划-成本基准)</v>
      </c>
      <c r="AB158" t="s">
        <v>24</v>
      </c>
    </row>
    <row r="159" spans="2:28">
      <c r="B159">
        <v>11.5</v>
      </c>
      <c r="C159" t="s">
        <v>88</v>
      </c>
      <c r="D159" t="s">
        <v>124</v>
      </c>
      <c r="G159" t="str">
        <f t="shared" si="16"/>
        <v>输入资源管理计划</v>
      </c>
      <c r="H159" t="str">
        <f>VLOOKUP(B159,'表-章节'!A:C,2,FALSE)</f>
        <v>11.5</v>
      </c>
      <c r="I159" t="str">
        <f>VLOOKUP(B159,'表-章节'!A:C,3,FALSE)</f>
        <v>11.5 规划风险应对</v>
      </c>
      <c r="J159">
        <f>IF(AND(C159="输出",ISNA(VLOOKUP("输出"&amp;D159,D$1:D158,1,FALSE))),J158+1,J158)</f>
        <v>17</v>
      </c>
      <c r="K159">
        <f>VLOOKUP("输出"&amp;D159,G:J,4,FALSE)</f>
        <v>15</v>
      </c>
      <c r="L159">
        <f t="shared" si="17"/>
        <v>3</v>
      </c>
      <c r="M159" t="s">
        <v>207</v>
      </c>
      <c r="O159" t="s">
        <v>24</v>
      </c>
      <c r="P159" t="str">
        <f t="shared" si="18"/>
        <v>[资源管理计划](项目管理计划-资源管理计划)</v>
      </c>
      <c r="Q159" t="s">
        <v>24</v>
      </c>
      <c r="R159" t="str">
        <f t="shared" si="19"/>
        <v>输入</v>
      </c>
      <c r="S159" t="s">
        <v>24</v>
      </c>
      <c r="T159" t="str">
        <f t="shared" si="20"/>
        <v>11.5 规划风险应对</v>
      </c>
      <c r="U159" t="s">
        <v>24</v>
      </c>
      <c r="V159" t="s">
        <v>24</v>
      </c>
      <c r="W159" t="str">
        <f t="shared" si="21"/>
        <v/>
      </c>
      <c r="X159" t="s">
        <v>24</v>
      </c>
      <c r="Y159" t="str">
        <f t="shared" si="22"/>
        <v>输入</v>
      </c>
      <c r="Z159" t="s">
        <v>24</v>
      </c>
      <c r="AA159" t="str">
        <f t="shared" si="23"/>
        <v>[资源管理计划](项目管理计划-资源管理计划)</v>
      </c>
      <c r="AB159" t="s">
        <v>24</v>
      </c>
    </row>
    <row r="160" spans="2:28">
      <c r="B160">
        <v>11.5</v>
      </c>
      <c r="C160" t="s">
        <v>88</v>
      </c>
      <c r="D160" t="s">
        <v>123</v>
      </c>
      <c r="G160" t="str">
        <f t="shared" si="16"/>
        <v>输入风险管理计划</v>
      </c>
      <c r="H160" t="str">
        <f>VLOOKUP(B160,'表-章节'!A:C,2,FALSE)</f>
        <v>11.5</v>
      </c>
      <c r="I160" t="str">
        <f>VLOOKUP(B160,'表-章节'!A:C,3,FALSE)</f>
        <v>11.5 规划风险应对</v>
      </c>
      <c r="J160">
        <f>IF(AND(C160="输出",ISNA(VLOOKUP("输出"&amp;D160,D$1:D159,1,FALSE))),J159+1,J159)</f>
        <v>17</v>
      </c>
      <c r="K160">
        <f>VLOOKUP("输出"&amp;D160,G:J,4,FALSE)</f>
        <v>17</v>
      </c>
      <c r="L160">
        <f t="shared" si="17"/>
        <v>3</v>
      </c>
      <c r="M160" t="s">
        <v>199</v>
      </c>
      <c r="O160" t="s">
        <v>24</v>
      </c>
      <c r="P160" t="str">
        <f t="shared" si="18"/>
        <v>[风险管理计划](项目管理计划-风险管理计划)</v>
      </c>
      <c r="Q160" t="s">
        <v>24</v>
      </c>
      <c r="R160" t="str">
        <f t="shared" si="19"/>
        <v>输入</v>
      </c>
      <c r="S160" t="s">
        <v>24</v>
      </c>
      <c r="T160" t="str">
        <f t="shared" si="20"/>
        <v>11.5 规划风险应对</v>
      </c>
      <c r="U160" t="s">
        <v>24</v>
      </c>
      <c r="V160" t="s">
        <v>24</v>
      </c>
      <c r="W160" t="str">
        <f t="shared" si="21"/>
        <v/>
      </c>
      <c r="X160" t="s">
        <v>24</v>
      </c>
      <c r="Y160" t="str">
        <f t="shared" si="22"/>
        <v>输入</v>
      </c>
      <c r="Z160" t="s">
        <v>24</v>
      </c>
      <c r="AA160" t="str">
        <f t="shared" si="23"/>
        <v>[风险管理计划](项目管理计划-风险管理计划)</v>
      </c>
      <c r="AB160" t="s">
        <v>24</v>
      </c>
    </row>
    <row r="161" spans="2:28">
      <c r="B161">
        <v>11.6</v>
      </c>
      <c r="C161" t="s">
        <v>88</v>
      </c>
      <c r="D161" t="s">
        <v>123</v>
      </c>
      <c r="G161" t="str">
        <f t="shared" si="16"/>
        <v>输入风险管理计划</v>
      </c>
      <c r="H161" t="str">
        <f>VLOOKUP(B161,'表-章节'!A:C,2,FALSE)</f>
        <v>11.6</v>
      </c>
      <c r="I161" t="str">
        <f>VLOOKUP(B161,'表-章节'!A:C,3,FALSE)</f>
        <v>11.6 实施风险应对</v>
      </c>
      <c r="J161">
        <f>IF(AND(C161="输出",ISNA(VLOOKUP("输出"&amp;D161,D$1:D160,1,FALSE))),J160+1,J160)</f>
        <v>17</v>
      </c>
      <c r="K161">
        <f>VLOOKUP("输出"&amp;D161,G:J,4,FALSE)</f>
        <v>17</v>
      </c>
      <c r="L161">
        <f t="shared" si="17"/>
        <v>3</v>
      </c>
      <c r="M161" t="s">
        <v>199</v>
      </c>
      <c r="O161" t="s">
        <v>24</v>
      </c>
      <c r="P161" t="str">
        <f t="shared" si="18"/>
        <v/>
      </c>
      <c r="Q161" t="s">
        <v>24</v>
      </c>
      <c r="R161" t="str">
        <f t="shared" si="19"/>
        <v>输入</v>
      </c>
      <c r="S161" t="s">
        <v>24</v>
      </c>
      <c r="T161" t="str">
        <f t="shared" si="20"/>
        <v>11.6 实施风险应对</v>
      </c>
      <c r="U161" t="s">
        <v>24</v>
      </c>
      <c r="V161" t="s">
        <v>24</v>
      </c>
      <c r="W161" t="str">
        <f t="shared" si="21"/>
        <v>11.6 实施风险应对</v>
      </c>
      <c r="X161" t="s">
        <v>24</v>
      </c>
      <c r="Y161" t="str">
        <f t="shared" si="22"/>
        <v>输入</v>
      </c>
      <c r="Z161" t="s">
        <v>24</v>
      </c>
      <c r="AA161" t="str">
        <f t="shared" si="23"/>
        <v>[风险管理计划](项目管理计划-风险管理计划)</v>
      </c>
      <c r="AB161" t="s">
        <v>24</v>
      </c>
    </row>
    <row r="162" spans="2:28">
      <c r="B162">
        <v>11.7</v>
      </c>
      <c r="C162" t="s">
        <v>86</v>
      </c>
      <c r="D162" t="s">
        <v>113</v>
      </c>
      <c r="G162" t="str">
        <f t="shared" si="16"/>
        <v>更新任何组件</v>
      </c>
      <c r="H162" t="str">
        <f>VLOOKUP(B162,'表-章节'!A:C,2,FALSE)</f>
        <v>11.7</v>
      </c>
      <c r="I162" t="str">
        <f>VLOOKUP(B162,'表-章节'!A:C,3,FALSE)</f>
        <v>11.7 监督风险</v>
      </c>
      <c r="J162">
        <f>IF(AND(C162="输出",ISNA(VLOOKUP("输出"&amp;D162,D$1:D161,1,FALSE))),J161+1,J161)</f>
        <v>17</v>
      </c>
      <c r="K162">
        <f>VLOOKUP("输出"&amp;D162,G:J,4,FALSE)</f>
        <v>21</v>
      </c>
      <c r="L162">
        <f t="shared" si="17"/>
        <v>2</v>
      </c>
      <c r="M162" t="s">
        <v>172</v>
      </c>
      <c r="O162" t="s">
        <v>24</v>
      </c>
      <c r="P162" t="str">
        <f t="shared" si="18"/>
        <v>[任何组件](项目管理计划-任何组件)</v>
      </c>
      <c r="Q162" t="s">
        <v>24</v>
      </c>
      <c r="R162" t="str">
        <f t="shared" si="19"/>
        <v>更新</v>
      </c>
      <c r="S162" t="s">
        <v>24</v>
      </c>
      <c r="T162" t="str">
        <f t="shared" si="20"/>
        <v>11.7 监督风险</v>
      </c>
      <c r="U162" t="s">
        <v>24</v>
      </c>
      <c r="V162" t="s">
        <v>24</v>
      </c>
      <c r="W162" t="str">
        <f t="shared" si="21"/>
        <v>11.7 监督风险</v>
      </c>
      <c r="X162" t="s">
        <v>24</v>
      </c>
      <c r="Y162" t="str">
        <f t="shared" si="22"/>
        <v>更新</v>
      </c>
      <c r="Z162" t="s">
        <v>24</v>
      </c>
      <c r="AA162" t="str">
        <f t="shared" si="23"/>
        <v>[任何组件](项目管理计划-任何组件)</v>
      </c>
      <c r="AB162" t="s">
        <v>24</v>
      </c>
    </row>
    <row r="163" spans="2:28">
      <c r="B163">
        <v>11.7</v>
      </c>
      <c r="C163" t="s">
        <v>88</v>
      </c>
      <c r="D163" t="s">
        <v>114</v>
      </c>
      <c r="G163" t="str">
        <f t="shared" si="16"/>
        <v>输入范围基准</v>
      </c>
      <c r="H163" t="str">
        <f>VLOOKUP(B163,'表-章节'!A:C,2,FALSE)</f>
        <v>11.7</v>
      </c>
      <c r="I163" t="str">
        <f>VLOOKUP(B163,'表-章节'!A:C,3,FALSE)</f>
        <v>11.7 监督风险</v>
      </c>
      <c r="J163">
        <f>IF(AND(C163="输出",ISNA(VLOOKUP("输出"&amp;D163,D$1:D162,1,FALSE))),J162+1,J162)</f>
        <v>17</v>
      </c>
      <c r="K163">
        <f>VLOOKUP("输出"&amp;D163,G:J,4,FALSE)</f>
        <v>9</v>
      </c>
      <c r="L163">
        <f t="shared" si="17"/>
        <v>3</v>
      </c>
      <c r="M163" t="s">
        <v>176</v>
      </c>
      <c r="O163" t="s">
        <v>24</v>
      </c>
      <c r="P163" t="str">
        <f t="shared" si="18"/>
        <v>[范围基准](项目管理计划-范围基准)</v>
      </c>
      <c r="Q163" t="s">
        <v>24</v>
      </c>
      <c r="R163" t="str">
        <f t="shared" si="19"/>
        <v>输入</v>
      </c>
      <c r="S163" t="s">
        <v>24</v>
      </c>
      <c r="T163" t="str">
        <f t="shared" si="20"/>
        <v>11.7 监督风险</v>
      </c>
      <c r="U163" t="s">
        <v>24</v>
      </c>
      <c r="V163" t="s">
        <v>24</v>
      </c>
      <c r="W163" t="str">
        <f t="shared" si="21"/>
        <v/>
      </c>
      <c r="X163" t="s">
        <v>24</v>
      </c>
      <c r="Y163" t="str">
        <f t="shared" si="22"/>
        <v>输入</v>
      </c>
      <c r="Z163" t="s">
        <v>24</v>
      </c>
      <c r="AA163" t="str">
        <f t="shared" si="23"/>
        <v>[范围基准](项目管理计划-范围基准)</v>
      </c>
      <c r="AB163" t="s">
        <v>24</v>
      </c>
    </row>
    <row r="164" spans="2:28">
      <c r="B164">
        <v>11.7</v>
      </c>
      <c r="C164" t="s">
        <v>88</v>
      </c>
      <c r="D164" t="s">
        <v>115</v>
      </c>
      <c r="G164" t="str">
        <f t="shared" si="16"/>
        <v>输入进度基准</v>
      </c>
      <c r="H164" t="str">
        <f>VLOOKUP(B164,'表-章节'!A:C,2,FALSE)</f>
        <v>11.7</v>
      </c>
      <c r="I164" t="str">
        <f>VLOOKUP(B164,'表-章节'!A:C,3,FALSE)</f>
        <v>11.7 监督风险</v>
      </c>
      <c r="J164">
        <f>IF(AND(C164="输出",ISNA(VLOOKUP("输出"&amp;D164,D$1:D163,1,FALSE))),J163+1,J163)</f>
        <v>17</v>
      </c>
      <c r="K164">
        <f>VLOOKUP("输出"&amp;D164,G:J,4,FALSE)</f>
        <v>11</v>
      </c>
      <c r="L164">
        <f t="shared" si="17"/>
        <v>3</v>
      </c>
      <c r="M164" t="s">
        <v>177</v>
      </c>
      <c r="O164" t="s">
        <v>24</v>
      </c>
      <c r="P164" t="str">
        <f t="shared" si="18"/>
        <v>[进度基准](项目管理计划-进度基准)</v>
      </c>
      <c r="Q164" t="s">
        <v>24</v>
      </c>
      <c r="R164" t="str">
        <f t="shared" si="19"/>
        <v>输入</v>
      </c>
      <c r="S164" t="s">
        <v>24</v>
      </c>
      <c r="T164" t="str">
        <f t="shared" si="20"/>
        <v>11.7 监督风险</v>
      </c>
      <c r="U164" t="s">
        <v>24</v>
      </c>
      <c r="V164" t="s">
        <v>24</v>
      </c>
      <c r="W164" t="str">
        <f t="shared" si="21"/>
        <v/>
      </c>
      <c r="X164" t="s">
        <v>24</v>
      </c>
      <c r="Y164" t="str">
        <f t="shared" si="22"/>
        <v>输入</v>
      </c>
      <c r="Z164" t="s">
        <v>24</v>
      </c>
      <c r="AA164" t="str">
        <f t="shared" si="23"/>
        <v>[进度基准](项目管理计划-进度基准)</v>
      </c>
      <c r="AB164" t="s">
        <v>24</v>
      </c>
    </row>
    <row r="165" spans="2:28">
      <c r="B165">
        <v>11.7</v>
      </c>
      <c r="C165" t="s">
        <v>88</v>
      </c>
      <c r="D165" t="s">
        <v>116</v>
      </c>
      <c r="G165" t="str">
        <f t="shared" si="16"/>
        <v>输入成本基准</v>
      </c>
      <c r="H165" t="str">
        <f>VLOOKUP(B165,'表-章节'!A:C,2,FALSE)</f>
        <v>11.7</v>
      </c>
      <c r="I165" t="str">
        <f>VLOOKUP(B165,'表-章节'!A:C,3,FALSE)</f>
        <v>11.7 监督风险</v>
      </c>
      <c r="J165">
        <f>IF(AND(C165="输出",ISNA(VLOOKUP("输出"&amp;D165,D$1:D164,1,FALSE))),J164+1,J164)</f>
        <v>17</v>
      </c>
      <c r="K165">
        <f>VLOOKUP("输出"&amp;D165,G:J,4,FALSE)</f>
        <v>13</v>
      </c>
      <c r="L165">
        <f t="shared" si="17"/>
        <v>3</v>
      </c>
      <c r="M165" t="s">
        <v>178</v>
      </c>
      <c r="O165" t="s">
        <v>24</v>
      </c>
      <c r="P165" t="str">
        <f t="shared" si="18"/>
        <v>[成本基准](项目管理计划-成本基准)</v>
      </c>
      <c r="Q165" t="s">
        <v>24</v>
      </c>
      <c r="R165" t="str">
        <f t="shared" si="19"/>
        <v>输入</v>
      </c>
      <c r="S165" t="s">
        <v>24</v>
      </c>
      <c r="T165" t="str">
        <f t="shared" si="20"/>
        <v>11.7 监督风险</v>
      </c>
      <c r="U165" t="s">
        <v>24</v>
      </c>
      <c r="V165" t="s">
        <v>24</v>
      </c>
      <c r="W165" t="str">
        <f t="shared" si="21"/>
        <v/>
      </c>
      <c r="X165" t="s">
        <v>24</v>
      </c>
      <c r="Y165" t="str">
        <f t="shared" si="22"/>
        <v>输入</v>
      </c>
      <c r="Z165" t="s">
        <v>24</v>
      </c>
      <c r="AA165" t="str">
        <f t="shared" si="23"/>
        <v>[成本基准](项目管理计划-成本基准)</v>
      </c>
      <c r="AB165" t="s">
        <v>24</v>
      </c>
    </row>
    <row r="166" spans="2:28">
      <c r="B166">
        <v>11.7</v>
      </c>
      <c r="C166" t="s">
        <v>88</v>
      </c>
      <c r="D166" t="s">
        <v>123</v>
      </c>
      <c r="G166" t="str">
        <f t="shared" si="16"/>
        <v>输入风险管理计划</v>
      </c>
      <c r="H166" t="str">
        <f>VLOOKUP(B166,'表-章节'!A:C,2,FALSE)</f>
        <v>11.7</v>
      </c>
      <c r="I166" t="str">
        <f>VLOOKUP(B166,'表-章节'!A:C,3,FALSE)</f>
        <v>11.7 监督风险</v>
      </c>
      <c r="J166">
        <f>IF(AND(C166="输出",ISNA(VLOOKUP("输出"&amp;D166,D$1:D165,1,FALSE))),J165+1,J165)</f>
        <v>17</v>
      </c>
      <c r="K166">
        <f>VLOOKUP("输出"&amp;D166,G:J,4,FALSE)</f>
        <v>17</v>
      </c>
      <c r="L166">
        <f t="shared" si="17"/>
        <v>3</v>
      </c>
      <c r="M166" t="s">
        <v>199</v>
      </c>
      <c r="O166" t="s">
        <v>24</v>
      </c>
      <c r="P166" t="str">
        <f t="shared" si="18"/>
        <v>[风险管理计划](项目管理计划-风险管理计划)</v>
      </c>
      <c r="Q166" t="s">
        <v>24</v>
      </c>
      <c r="R166" t="str">
        <f t="shared" si="19"/>
        <v>输入</v>
      </c>
      <c r="S166" t="s">
        <v>24</v>
      </c>
      <c r="T166" t="str">
        <f t="shared" si="20"/>
        <v>11.7 监督风险</v>
      </c>
      <c r="U166" t="s">
        <v>24</v>
      </c>
      <c r="V166" t="s">
        <v>24</v>
      </c>
      <c r="W166" t="str">
        <f t="shared" si="21"/>
        <v/>
      </c>
      <c r="X166" t="s">
        <v>24</v>
      </c>
      <c r="Y166" t="str">
        <f t="shared" si="22"/>
        <v>输入</v>
      </c>
      <c r="Z166" t="s">
        <v>24</v>
      </c>
      <c r="AA166" t="str">
        <f t="shared" si="23"/>
        <v>[风险管理计划](项目管理计划-风险管理计划)</v>
      </c>
      <c r="AB166" t="s">
        <v>24</v>
      </c>
    </row>
    <row r="167" spans="2:28">
      <c r="B167">
        <v>12.1</v>
      </c>
      <c r="C167" t="s">
        <v>84</v>
      </c>
      <c r="D167" t="s">
        <v>125</v>
      </c>
      <c r="G167" t="str">
        <f t="shared" si="16"/>
        <v>输出采购管理计划</v>
      </c>
      <c r="H167" t="str">
        <f>VLOOKUP(B167,'表-章节'!A:C,2,FALSE)</f>
        <v>12.1</v>
      </c>
      <c r="I167" t="str">
        <f>VLOOKUP(B167,'表-章节'!A:C,3,FALSE)</f>
        <v>12.1 规划采购管理</v>
      </c>
      <c r="J167">
        <f>IF(AND(C167="输出",ISNA(VLOOKUP("输出"&amp;D167,D$1:D166,1,FALSE))),J166+1,J166)</f>
        <v>18</v>
      </c>
      <c r="K167">
        <f>VLOOKUP("输出"&amp;D167,G:J,4,FALSE)</f>
        <v>18</v>
      </c>
      <c r="L167">
        <f t="shared" si="17"/>
        <v>1</v>
      </c>
      <c r="M167" t="s">
        <v>216</v>
      </c>
      <c r="O167" t="s">
        <v>24</v>
      </c>
      <c r="P167" t="str">
        <f t="shared" si="18"/>
        <v>[采购管理计划](项目管理计划-采购管理计划)</v>
      </c>
      <c r="Q167" t="s">
        <v>24</v>
      </c>
      <c r="R167" t="str">
        <f t="shared" si="19"/>
        <v>输出</v>
      </c>
      <c r="S167" t="s">
        <v>24</v>
      </c>
      <c r="T167" t="str">
        <f t="shared" si="20"/>
        <v>12.1 规划采购管理</v>
      </c>
      <c r="U167" t="s">
        <v>24</v>
      </c>
      <c r="V167" t="s">
        <v>24</v>
      </c>
      <c r="W167" t="str">
        <f t="shared" si="21"/>
        <v>12.1 规划采购管理</v>
      </c>
      <c r="X167" t="s">
        <v>24</v>
      </c>
      <c r="Y167" t="str">
        <f t="shared" si="22"/>
        <v>输出</v>
      </c>
      <c r="Z167" t="s">
        <v>24</v>
      </c>
      <c r="AA167" t="str">
        <f t="shared" si="23"/>
        <v>[采购管理计划](项目管理计划-采购管理计划)</v>
      </c>
      <c r="AB167" t="s">
        <v>24</v>
      </c>
    </row>
    <row r="168" spans="2:28">
      <c r="B168">
        <v>12.1</v>
      </c>
      <c r="C168" t="s">
        <v>88</v>
      </c>
      <c r="D168" t="s">
        <v>117</v>
      </c>
      <c r="G168" t="str">
        <f t="shared" si="16"/>
        <v>输入范围管理计划</v>
      </c>
      <c r="H168" t="str">
        <f>VLOOKUP(B168,'表-章节'!A:C,2,FALSE)</f>
        <v>12.1</v>
      </c>
      <c r="I168" t="str">
        <f>VLOOKUP(B168,'表-章节'!A:C,3,FALSE)</f>
        <v>12.1 规划采购管理</v>
      </c>
      <c r="J168">
        <f>IF(AND(C168="输出",ISNA(VLOOKUP("输出"&amp;D168,D$1:D167,1,FALSE))),J167+1,J167)</f>
        <v>18</v>
      </c>
      <c r="K168">
        <f>VLOOKUP("输出"&amp;D168,G:J,4,FALSE)</f>
        <v>7</v>
      </c>
      <c r="L168">
        <f t="shared" si="17"/>
        <v>3</v>
      </c>
      <c r="M168" t="s">
        <v>184</v>
      </c>
      <c r="O168" t="s">
        <v>24</v>
      </c>
      <c r="P168" t="str">
        <f t="shared" si="18"/>
        <v>[范围管理计划](项目管理计划-范围管理计划)</v>
      </c>
      <c r="Q168" t="s">
        <v>24</v>
      </c>
      <c r="R168" t="str">
        <f t="shared" si="19"/>
        <v>输入</v>
      </c>
      <c r="S168" t="s">
        <v>24</v>
      </c>
      <c r="T168" t="str">
        <f t="shared" si="20"/>
        <v>12.1 规划采购管理</v>
      </c>
      <c r="U168" t="s">
        <v>24</v>
      </c>
      <c r="V168" t="s">
        <v>24</v>
      </c>
      <c r="W168" t="str">
        <f t="shared" si="21"/>
        <v/>
      </c>
      <c r="X168" t="s">
        <v>24</v>
      </c>
      <c r="Y168" t="str">
        <f t="shared" si="22"/>
        <v>输入</v>
      </c>
      <c r="Z168" t="s">
        <v>24</v>
      </c>
      <c r="AA168" t="str">
        <f t="shared" si="23"/>
        <v>[范围管理计划](项目管理计划-范围管理计划)</v>
      </c>
      <c r="AB168" t="s">
        <v>24</v>
      </c>
    </row>
    <row r="169" spans="2:28">
      <c r="B169">
        <v>12.1</v>
      </c>
      <c r="C169" t="s">
        <v>88</v>
      </c>
      <c r="D169" t="s">
        <v>114</v>
      </c>
      <c r="G169" t="str">
        <f t="shared" si="16"/>
        <v>输入范围基准</v>
      </c>
      <c r="H169" t="str">
        <f>VLOOKUP(B169,'表-章节'!A:C,2,FALSE)</f>
        <v>12.1</v>
      </c>
      <c r="I169" t="str">
        <f>VLOOKUP(B169,'表-章节'!A:C,3,FALSE)</f>
        <v>12.1 规划采购管理</v>
      </c>
      <c r="J169">
        <f>IF(AND(C169="输出",ISNA(VLOOKUP("输出"&amp;D169,D$1:D168,1,FALSE))),J168+1,J168)</f>
        <v>18</v>
      </c>
      <c r="K169">
        <f>VLOOKUP("输出"&amp;D169,G:J,4,FALSE)</f>
        <v>9</v>
      </c>
      <c r="L169">
        <f t="shared" si="17"/>
        <v>3</v>
      </c>
      <c r="M169" t="s">
        <v>176</v>
      </c>
      <c r="O169" t="s">
        <v>24</v>
      </c>
      <c r="P169" t="str">
        <f t="shared" si="18"/>
        <v>[范围基准](项目管理计划-范围基准)</v>
      </c>
      <c r="Q169" t="s">
        <v>24</v>
      </c>
      <c r="R169" t="str">
        <f t="shared" si="19"/>
        <v>输入</v>
      </c>
      <c r="S169" t="s">
        <v>24</v>
      </c>
      <c r="T169" t="str">
        <f t="shared" si="20"/>
        <v>12.1 规划采购管理</v>
      </c>
      <c r="U169" t="s">
        <v>24</v>
      </c>
      <c r="V169" t="s">
        <v>24</v>
      </c>
      <c r="W169" t="str">
        <f t="shared" si="21"/>
        <v/>
      </c>
      <c r="X169" t="s">
        <v>24</v>
      </c>
      <c r="Y169" t="str">
        <f t="shared" si="22"/>
        <v>输入</v>
      </c>
      <c r="Z169" t="s">
        <v>24</v>
      </c>
      <c r="AA169" t="str">
        <f t="shared" si="23"/>
        <v>[范围基准](项目管理计划-范围基准)</v>
      </c>
      <c r="AB169" t="s">
        <v>24</v>
      </c>
    </row>
    <row r="170" spans="2:28">
      <c r="B170">
        <v>12.1</v>
      </c>
      <c r="C170" t="s">
        <v>88</v>
      </c>
      <c r="D170" t="s">
        <v>119</v>
      </c>
      <c r="G170" t="str">
        <f t="shared" si="16"/>
        <v>输入质量管理计划</v>
      </c>
      <c r="H170" t="str">
        <f>VLOOKUP(B170,'表-章节'!A:C,2,FALSE)</f>
        <v>12.1</v>
      </c>
      <c r="I170" t="str">
        <f>VLOOKUP(B170,'表-章节'!A:C,3,FALSE)</f>
        <v>12.1 规划采购管理</v>
      </c>
      <c r="J170">
        <f>IF(AND(C170="输出",ISNA(VLOOKUP("输出"&amp;D170,D$1:D169,1,FALSE))),J169+1,J169)</f>
        <v>18</v>
      </c>
      <c r="K170">
        <f>VLOOKUP("输出"&amp;D170,G:J,4,FALSE)</f>
        <v>14</v>
      </c>
      <c r="L170">
        <f t="shared" si="17"/>
        <v>3</v>
      </c>
      <c r="M170" t="s">
        <v>183</v>
      </c>
      <c r="O170" t="s">
        <v>24</v>
      </c>
      <c r="P170" t="str">
        <f t="shared" si="18"/>
        <v>[质量管理计划](项目管理计划-质量管理计划)</v>
      </c>
      <c r="Q170" t="s">
        <v>24</v>
      </c>
      <c r="R170" t="str">
        <f t="shared" si="19"/>
        <v>输入</v>
      </c>
      <c r="S170" t="s">
        <v>24</v>
      </c>
      <c r="T170" t="str">
        <f t="shared" si="20"/>
        <v>12.1 规划采购管理</v>
      </c>
      <c r="U170" t="s">
        <v>24</v>
      </c>
      <c r="V170" t="s">
        <v>24</v>
      </c>
      <c r="W170" t="str">
        <f t="shared" si="21"/>
        <v/>
      </c>
      <c r="X170" t="s">
        <v>24</v>
      </c>
      <c r="Y170" t="str">
        <f t="shared" si="22"/>
        <v>输入</v>
      </c>
      <c r="Z170" t="s">
        <v>24</v>
      </c>
      <c r="AA170" t="str">
        <f t="shared" si="23"/>
        <v>[质量管理计划](项目管理计划-质量管理计划)</v>
      </c>
      <c r="AB170" t="s">
        <v>24</v>
      </c>
    </row>
    <row r="171" spans="2:28">
      <c r="B171">
        <v>12.1</v>
      </c>
      <c r="C171" t="s">
        <v>88</v>
      </c>
      <c r="D171" t="s">
        <v>124</v>
      </c>
      <c r="G171" t="str">
        <f t="shared" si="16"/>
        <v>输入资源管理计划</v>
      </c>
      <c r="H171" t="str">
        <f>VLOOKUP(B171,'表-章节'!A:C,2,FALSE)</f>
        <v>12.1</v>
      </c>
      <c r="I171" t="str">
        <f>VLOOKUP(B171,'表-章节'!A:C,3,FALSE)</f>
        <v>12.1 规划采购管理</v>
      </c>
      <c r="J171">
        <f>IF(AND(C171="输出",ISNA(VLOOKUP("输出"&amp;D171,D$1:D170,1,FALSE))),J170+1,J170)</f>
        <v>18</v>
      </c>
      <c r="K171">
        <f>VLOOKUP("输出"&amp;D171,G:J,4,FALSE)</f>
        <v>15</v>
      </c>
      <c r="L171">
        <f t="shared" si="17"/>
        <v>3</v>
      </c>
      <c r="M171" t="s">
        <v>207</v>
      </c>
      <c r="O171" t="s">
        <v>24</v>
      </c>
      <c r="P171" t="str">
        <f t="shared" si="18"/>
        <v>[资源管理计划](项目管理计划-资源管理计划)</v>
      </c>
      <c r="Q171" t="s">
        <v>24</v>
      </c>
      <c r="R171" t="str">
        <f t="shared" si="19"/>
        <v>输入</v>
      </c>
      <c r="S171" t="s">
        <v>24</v>
      </c>
      <c r="T171" t="str">
        <f t="shared" si="20"/>
        <v>12.1 规划采购管理</v>
      </c>
      <c r="U171" t="s">
        <v>24</v>
      </c>
      <c r="V171" t="s">
        <v>24</v>
      </c>
      <c r="W171" t="str">
        <f t="shared" si="21"/>
        <v/>
      </c>
      <c r="X171" t="s">
        <v>24</v>
      </c>
      <c r="Y171" t="str">
        <f t="shared" si="22"/>
        <v>输入</v>
      </c>
      <c r="Z171" t="s">
        <v>24</v>
      </c>
      <c r="AA171" t="str">
        <f t="shared" si="23"/>
        <v>[资源管理计划](项目管理计划-资源管理计划)</v>
      </c>
      <c r="AB171" t="s">
        <v>24</v>
      </c>
    </row>
    <row r="172" spans="2:28">
      <c r="B172">
        <v>12.2</v>
      </c>
      <c r="C172" t="s">
        <v>86</v>
      </c>
      <c r="D172" t="s">
        <v>118</v>
      </c>
      <c r="G172" t="str">
        <f t="shared" si="16"/>
        <v>更新需求管理计划</v>
      </c>
      <c r="H172" t="str">
        <f>VLOOKUP(B172,'表-章节'!A:C,2,FALSE)</f>
        <v>12.2</v>
      </c>
      <c r="I172" t="str">
        <f>VLOOKUP(B172,'表-章节'!A:C,3,FALSE)</f>
        <v>12.2 实施采购</v>
      </c>
      <c r="J172">
        <f>IF(AND(C172="输出",ISNA(VLOOKUP("输出"&amp;D172,D$1:D171,1,FALSE))),J171+1,J171)</f>
        <v>18</v>
      </c>
      <c r="K172">
        <f>VLOOKUP("输出"&amp;D172,G:J,4,FALSE)</f>
        <v>8</v>
      </c>
      <c r="L172">
        <f t="shared" si="17"/>
        <v>2</v>
      </c>
      <c r="M172" t="s">
        <v>217</v>
      </c>
      <c r="O172" t="s">
        <v>24</v>
      </c>
      <c r="P172" t="str">
        <f t="shared" si="18"/>
        <v>[需求管理计划](项目管理计划-需求管理计划)</v>
      </c>
      <c r="Q172" t="s">
        <v>24</v>
      </c>
      <c r="R172" t="str">
        <f t="shared" si="19"/>
        <v>更新</v>
      </c>
      <c r="S172" t="s">
        <v>24</v>
      </c>
      <c r="T172" t="str">
        <f t="shared" si="20"/>
        <v>12.2 实施采购</v>
      </c>
      <c r="U172" t="s">
        <v>24</v>
      </c>
      <c r="V172" t="s">
        <v>24</v>
      </c>
      <c r="W172" t="str">
        <f t="shared" si="21"/>
        <v>12.2 实施采购</v>
      </c>
      <c r="X172" t="s">
        <v>24</v>
      </c>
      <c r="Y172" t="str">
        <f t="shared" si="22"/>
        <v>更新</v>
      </c>
      <c r="Z172" t="s">
        <v>24</v>
      </c>
      <c r="AA172" t="str">
        <f t="shared" si="23"/>
        <v>[需求管理计划](项目管理计划-需求管理计划)</v>
      </c>
      <c r="AB172" t="s">
        <v>24</v>
      </c>
    </row>
    <row r="173" spans="2:28">
      <c r="B173">
        <v>12.2</v>
      </c>
      <c r="C173" t="s">
        <v>86</v>
      </c>
      <c r="D173" t="s">
        <v>114</v>
      </c>
      <c r="G173" t="str">
        <f t="shared" si="16"/>
        <v>更新范围基准</v>
      </c>
      <c r="H173" t="str">
        <f>VLOOKUP(B173,'表-章节'!A:C,2,FALSE)</f>
        <v>12.2</v>
      </c>
      <c r="I173" t="str">
        <f>VLOOKUP(B173,'表-章节'!A:C,3,FALSE)</f>
        <v>12.2 实施采购</v>
      </c>
      <c r="J173">
        <f>IF(AND(C173="输出",ISNA(VLOOKUP("输出"&amp;D173,D$1:D172,1,FALSE))),J172+1,J172)</f>
        <v>18</v>
      </c>
      <c r="K173">
        <f>VLOOKUP("输出"&amp;D173,G:J,4,FALSE)</f>
        <v>9</v>
      </c>
      <c r="L173">
        <f t="shared" si="17"/>
        <v>2</v>
      </c>
      <c r="M173" t="s">
        <v>190</v>
      </c>
      <c r="O173" t="s">
        <v>24</v>
      </c>
      <c r="P173" t="str">
        <f t="shared" si="18"/>
        <v>[范围基准](项目管理计划-范围基准)</v>
      </c>
      <c r="Q173" t="s">
        <v>24</v>
      </c>
      <c r="R173" t="str">
        <f t="shared" si="19"/>
        <v>更新</v>
      </c>
      <c r="S173" t="s">
        <v>24</v>
      </c>
      <c r="T173" t="str">
        <f t="shared" si="20"/>
        <v>12.2 实施采购</v>
      </c>
      <c r="U173" t="s">
        <v>24</v>
      </c>
      <c r="V173" t="s">
        <v>24</v>
      </c>
      <c r="W173" t="str">
        <f t="shared" si="21"/>
        <v/>
      </c>
      <c r="X173" t="s">
        <v>24</v>
      </c>
      <c r="Y173" t="str">
        <f t="shared" si="22"/>
        <v>更新</v>
      </c>
      <c r="Z173" t="s">
        <v>24</v>
      </c>
      <c r="AA173" t="str">
        <f t="shared" si="23"/>
        <v>[范围基准](项目管理计划-范围基准)</v>
      </c>
      <c r="AB173" t="s">
        <v>24</v>
      </c>
    </row>
    <row r="174" spans="2:28">
      <c r="B174">
        <v>12.2</v>
      </c>
      <c r="C174" t="s">
        <v>86</v>
      </c>
      <c r="D174" t="s">
        <v>115</v>
      </c>
      <c r="G174" t="str">
        <f t="shared" si="16"/>
        <v>更新进度基准</v>
      </c>
      <c r="H174" t="str">
        <f>VLOOKUP(B174,'表-章节'!A:C,2,FALSE)</f>
        <v>12.2</v>
      </c>
      <c r="I174" t="str">
        <f>VLOOKUP(B174,'表-章节'!A:C,3,FALSE)</f>
        <v>12.2 实施采购</v>
      </c>
      <c r="J174">
        <f>IF(AND(C174="输出",ISNA(VLOOKUP("输出"&amp;D174,D$1:D173,1,FALSE))),J173+1,J173)</f>
        <v>18</v>
      </c>
      <c r="K174">
        <f>VLOOKUP("输出"&amp;D174,G:J,4,FALSE)</f>
        <v>11</v>
      </c>
      <c r="L174">
        <f t="shared" si="17"/>
        <v>2</v>
      </c>
      <c r="M174" t="s">
        <v>191</v>
      </c>
      <c r="O174" t="s">
        <v>24</v>
      </c>
      <c r="P174" t="str">
        <f t="shared" si="18"/>
        <v>[进度基准](项目管理计划-进度基准)</v>
      </c>
      <c r="Q174" t="s">
        <v>24</v>
      </c>
      <c r="R174" t="str">
        <f t="shared" si="19"/>
        <v>更新</v>
      </c>
      <c r="S174" t="s">
        <v>24</v>
      </c>
      <c r="T174" t="str">
        <f t="shared" si="20"/>
        <v>12.2 实施采购</v>
      </c>
      <c r="U174" t="s">
        <v>24</v>
      </c>
      <c r="V174" t="s">
        <v>24</v>
      </c>
      <c r="W174" t="str">
        <f t="shared" si="21"/>
        <v/>
      </c>
      <c r="X174" t="s">
        <v>24</v>
      </c>
      <c r="Y174" t="str">
        <f t="shared" si="22"/>
        <v>更新</v>
      </c>
      <c r="Z174" t="s">
        <v>24</v>
      </c>
      <c r="AA174" t="str">
        <f t="shared" si="23"/>
        <v>[进度基准](项目管理计划-进度基准)</v>
      </c>
      <c r="AB174" t="s">
        <v>24</v>
      </c>
    </row>
    <row r="175" spans="2:28">
      <c r="B175">
        <v>12.2</v>
      </c>
      <c r="C175" t="s">
        <v>86</v>
      </c>
      <c r="D175" t="s">
        <v>116</v>
      </c>
      <c r="G175" t="str">
        <f t="shared" si="16"/>
        <v>更新成本基准</v>
      </c>
      <c r="H175" t="str">
        <f>VLOOKUP(B175,'表-章节'!A:C,2,FALSE)</f>
        <v>12.2</v>
      </c>
      <c r="I175" t="str">
        <f>VLOOKUP(B175,'表-章节'!A:C,3,FALSE)</f>
        <v>12.2 实施采购</v>
      </c>
      <c r="J175">
        <f>IF(AND(C175="输出",ISNA(VLOOKUP("输出"&amp;D175,D$1:D174,1,FALSE))),J174+1,J174)</f>
        <v>18</v>
      </c>
      <c r="K175">
        <f>VLOOKUP("输出"&amp;D175,G:J,4,FALSE)</f>
        <v>13</v>
      </c>
      <c r="L175">
        <f t="shared" si="17"/>
        <v>2</v>
      </c>
      <c r="M175" t="s">
        <v>192</v>
      </c>
      <c r="O175" t="s">
        <v>24</v>
      </c>
      <c r="P175" t="str">
        <f t="shared" si="18"/>
        <v>[成本基准](项目管理计划-成本基准)</v>
      </c>
      <c r="Q175" t="s">
        <v>24</v>
      </c>
      <c r="R175" t="str">
        <f t="shared" si="19"/>
        <v>更新</v>
      </c>
      <c r="S175" t="s">
        <v>24</v>
      </c>
      <c r="T175" t="str">
        <f t="shared" si="20"/>
        <v>12.2 实施采购</v>
      </c>
      <c r="U175" t="s">
        <v>24</v>
      </c>
      <c r="V175" t="s">
        <v>24</v>
      </c>
      <c r="W175" t="str">
        <f t="shared" si="21"/>
        <v/>
      </c>
      <c r="X175" t="s">
        <v>24</v>
      </c>
      <c r="Y175" t="str">
        <f t="shared" si="22"/>
        <v>更新</v>
      </c>
      <c r="Z175" t="s">
        <v>24</v>
      </c>
      <c r="AA175" t="str">
        <f t="shared" si="23"/>
        <v>[成本基准](项目管理计划-成本基准)</v>
      </c>
      <c r="AB175" t="s">
        <v>24</v>
      </c>
    </row>
    <row r="176" spans="2:28">
      <c r="B176">
        <v>12.2</v>
      </c>
      <c r="C176" t="s">
        <v>86</v>
      </c>
      <c r="D176" t="s">
        <v>119</v>
      </c>
      <c r="G176" t="str">
        <f t="shared" si="16"/>
        <v>更新质量管理计划</v>
      </c>
      <c r="H176" t="str">
        <f>VLOOKUP(B176,'表-章节'!A:C,2,FALSE)</f>
        <v>12.2</v>
      </c>
      <c r="I176" t="str">
        <f>VLOOKUP(B176,'表-章节'!A:C,3,FALSE)</f>
        <v>12.2 实施采购</v>
      </c>
      <c r="J176">
        <f>IF(AND(C176="输出",ISNA(VLOOKUP("输出"&amp;D176,D$1:D175,1,FALSE))),J175+1,J175)</f>
        <v>18</v>
      </c>
      <c r="K176">
        <f>VLOOKUP("输出"&amp;D176,G:J,4,FALSE)</f>
        <v>14</v>
      </c>
      <c r="L176">
        <f t="shared" si="17"/>
        <v>2</v>
      </c>
      <c r="M176" t="s">
        <v>205</v>
      </c>
      <c r="O176" t="s">
        <v>24</v>
      </c>
      <c r="P176" t="str">
        <f t="shared" si="18"/>
        <v>[质量管理计划](项目管理计划-质量管理计划)</v>
      </c>
      <c r="Q176" t="s">
        <v>24</v>
      </c>
      <c r="R176" t="str">
        <f t="shared" si="19"/>
        <v>更新</v>
      </c>
      <c r="S176" t="s">
        <v>24</v>
      </c>
      <c r="T176" t="str">
        <f t="shared" si="20"/>
        <v>12.2 实施采购</v>
      </c>
      <c r="U176" t="s">
        <v>24</v>
      </c>
      <c r="V176" t="s">
        <v>24</v>
      </c>
      <c r="W176" t="str">
        <f t="shared" si="21"/>
        <v/>
      </c>
      <c r="X176" t="s">
        <v>24</v>
      </c>
      <c r="Y176" t="str">
        <f t="shared" si="22"/>
        <v>更新</v>
      </c>
      <c r="Z176" t="s">
        <v>24</v>
      </c>
      <c r="AA176" t="str">
        <f t="shared" si="23"/>
        <v>[质量管理计划](项目管理计划-质量管理计划)</v>
      </c>
      <c r="AB176" t="s">
        <v>24</v>
      </c>
    </row>
    <row r="177" spans="2:28">
      <c r="B177">
        <v>12.2</v>
      </c>
      <c r="C177" t="s">
        <v>86</v>
      </c>
      <c r="D177" t="s">
        <v>126</v>
      </c>
      <c r="G177" t="str">
        <f t="shared" si="16"/>
        <v>更新沟通管理计划</v>
      </c>
      <c r="H177" t="str">
        <f>VLOOKUP(B177,'表-章节'!A:C,2,FALSE)</f>
        <v>12.2</v>
      </c>
      <c r="I177" t="str">
        <f>VLOOKUP(B177,'表-章节'!A:C,3,FALSE)</f>
        <v>12.2 实施采购</v>
      </c>
      <c r="J177">
        <f>IF(AND(C177="输出",ISNA(VLOOKUP("输出"&amp;D177,D$1:D176,1,FALSE))),J176+1,J176)</f>
        <v>18</v>
      </c>
      <c r="K177">
        <f>VLOOKUP("输出"&amp;D177,G:J,4,FALSE)</f>
        <v>16</v>
      </c>
      <c r="L177">
        <f t="shared" si="17"/>
        <v>2</v>
      </c>
      <c r="M177" t="s">
        <v>212</v>
      </c>
      <c r="O177" t="s">
        <v>24</v>
      </c>
      <c r="P177" t="str">
        <f t="shared" si="18"/>
        <v>[沟通管理计划](项目管理计划-沟通管理计划)</v>
      </c>
      <c r="Q177" t="s">
        <v>24</v>
      </c>
      <c r="R177" t="str">
        <f t="shared" si="19"/>
        <v>更新</v>
      </c>
      <c r="S177" t="s">
        <v>24</v>
      </c>
      <c r="T177" t="str">
        <f t="shared" si="20"/>
        <v>12.2 实施采购</v>
      </c>
      <c r="U177" t="s">
        <v>24</v>
      </c>
      <c r="V177" t="s">
        <v>24</v>
      </c>
      <c r="W177" t="str">
        <f t="shared" si="21"/>
        <v/>
      </c>
      <c r="X177" t="s">
        <v>24</v>
      </c>
      <c r="Y177" t="str">
        <f t="shared" si="22"/>
        <v>更新</v>
      </c>
      <c r="Z177" t="s">
        <v>24</v>
      </c>
      <c r="AA177" t="str">
        <f t="shared" si="23"/>
        <v>[沟通管理计划](项目管理计划-沟通管理计划)</v>
      </c>
      <c r="AB177" t="s">
        <v>24</v>
      </c>
    </row>
    <row r="178" spans="2:28">
      <c r="B178">
        <v>12.2</v>
      </c>
      <c r="C178" t="s">
        <v>86</v>
      </c>
      <c r="D178" t="s">
        <v>123</v>
      </c>
      <c r="G178" t="str">
        <f t="shared" si="16"/>
        <v>更新风险管理计划</v>
      </c>
      <c r="H178" t="str">
        <f>VLOOKUP(B178,'表-章节'!A:C,2,FALSE)</f>
        <v>12.2</v>
      </c>
      <c r="I178" t="str">
        <f>VLOOKUP(B178,'表-章节'!A:C,3,FALSE)</f>
        <v>12.2 实施采购</v>
      </c>
      <c r="J178">
        <f>IF(AND(C178="输出",ISNA(VLOOKUP("输出"&amp;D178,D$1:D177,1,FALSE))),J177+1,J177)</f>
        <v>18</v>
      </c>
      <c r="K178">
        <f>VLOOKUP("输出"&amp;D178,G:J,4,FALSE)</f>
        <v>17</v>
      </c>
      <c r="L178">
        <f t="shared" si="17"/>
        <v>2</v>
      </c>
      <c r="M178" t="s">
        <v>204</v>
      </c>
      <c r="O178" t="s">
        <v>24</v>
      </c>
      <c r="P178" t="str">
        <f t="shared" si="18"/>
        <v>[风险管理计划](项目管理计划-风险管理计划)</v>
      </c>
      <c r="Q178" t="s">
        <v>24</v>
      </c>
      <c r="R178" t="str">
        <f t="shared" si="19"/>
        <v>更新</v>
      </c>
      <c r="S178" t="s">
        <v>24</v>
      </c>
      <c r="T178" t="str">
        <f t="shared" si="20"/>
        <v>12.2 实施采购</v>
      </c>
      <c r="U178" t="s">
        <v>24</v>
      </c>
      <c r="V178" t="s">
        <v>24</v>
      </c>
      <c r="W178" t="str">
        <f t="shared" si="21"/>
        <v/>
      </c>
      <c r="X178" t="s">
        <v>24</v>
      </c>
      <c r="Y178" t="str">
        <f t="shared" si="22"/>
        <v>更新</v>
      </c>
      <c r="Z178" t="s">
        <v>24</v>
      </c>
      <c r="AA178" t="str">
        <f t="shared" si="23"/>
        <v>[风险管理计划](项目管理计划-风险管理计划)</v>
      </c>
      <c r="AB178" t="s">
        <v>24</v>
      </c>
    </row>
    <row r="179" spans="2:28">
      <c r="B179">
        <v>12.2</v>
      </c>
      <c r="C179" t="s">
        <v>86</v>
      </c>
      <c r="D179" t="s">
        <v>125</v>
      </c>
      <c r="G179" t="str">
        <f t="shared" si="16"/>
        <v>更新采购管理计划</v>
      </c>
      <c r="H179" t="str">
        <f>VLOOKUP(B179,'表-章节'!A:C,2,FALSE)</f>
        <v>12.2</v>
      </c>
      <c r="I179" t="str">
        <f>VLOOKUP(B179,'表-章节'!A:C,3,FALSE)</f>
        <v>12.2 实施采购</v>
      </c>
      <c r="J179">
        <f>IF(AND(C179="输出",ISNA(VLOOKUP("输出"&amp;D179,D$1:D178,1,FALSE))),J178+1,J178)</f>
        <v>18</v>
      </c>
      <c r="K179">
        <f>VLOOKUP("输出"&amp;D179,G:J,4,FALSE)</f>
        <v>18</v>
      </c>
      <c r="L179">
        <f t="shared" si="17"/>
        <v>2</v>
      </c>
      <c r="M179" t="s">
        <v>215</v>
      </c>
      <c r="O179" t="s">
        <v>24</v>
      </c>
      <c r="P179" t="str">
        <f t="shared" si="18"/>
        <v>[采购管理计划](项目管理计划-采购管理计划)</v>
      </c>
      <c r="Q179" t="s">
        <v>24</v>
      </c>
      <c r="R179" t="str">
        <f t="shared" si="19"/>
        <v>更新</v>
      </c>
      <c r="S179" t="s">
        <v>24</v>
      </c>
      <c r="T179" t="str">
        <f t="shared" si="20"/>
        <v>12.2 实施采购</v>
      </c>
      <c r="U179" t="s">
        <v>24</v>
      </c>
      <c r="V179" t="s">
        <v>24</v>
      </c>
      <c r="W179" t="str">
        <f t="shared" si="21"/>
        <v/>
      </c>
      <c r="X179" t="s">
        <v>24</v>
      </c>
      <c r="Y179" t="str">
        <f t="shared" si="22"/>
        <v>更新</v>
      </c>
      <c r="Z179" t="s">
        <v>24</v>
      </c>
      <c r="AA179" t="str">
        <f t="shared" si="23"/>
        <v>[采购管理计划](项目管理计划-采购管理计划)</v>
      </c>
      <c r="AB179" t="s">
        <v>24</v>
      </c>
    </row>
    <row r="180" spans="2:28">
      <c r="B180">
        <v>12.2</v>
      </c>
      <c r="C180" t="s">
        <v>88</v>
      </c>
      <c r="D180" t="s">
        <v>103</v>
      </c>
      <c r="G180" t="str">
        <f t="shared" si="16"/>
        <v>输入配置管理计划</v>
      </c>
      <c r="H180" t="str">
        <f>VLOOKUP(B180,'表-章节'!A:C,2,FALSE)</f>
        <v>12.2</v>
      </c>
      <c r="I180" t="str">
        <f>VLOOKUP(B180,'表-章节'!A:C,3,FALSE)</f>
        <v>12.2 实施采购</v>
      </c>
      <c r="J180">
        <f>IF(AND(C180="输出",ISNA(VLOOKUP("输出"&amp;D180,D$1:D179,1,FALSE))),J179+1,J179)</f>
        <v>18</v>
      </c>
      <c r="K180">
        <f>VLOOKUP("输出"&amp;D180,G:J,4,FALSE)</f>
        <v>3</v>
      </c>
      <c r="L180">
        <f t="shared" si="17"/>
        <v>3</v>
      </c>
      <c r="M180" t="s">
        <v>175</v>
      </c>
      <c r="O180" t="s">
        <v>24</v>
      </c>
      <c r="P180" t="str">
        <f t="shared" si="18"/>
        <v>[配置管理计划](项目管理计划-配置管理计划)</v>
      </c>
      <c r="Q180" t="s">
        <v>24</v>
      </c>
      <c r="R180" t="str">
        <f t="shared" si="19"/>
        <v>输入</v>
      </c>
      <c r="S180" t="s">
        <v>24</v>
      </c>
      <c r="T180" t="str">
        <f t="shared" si="20"/>
        <v>12.2 实施采购</v>
      </c>
      <c r="U180" t="s">
        <v>24</v>
      </c>
      <c r="V180" t="s">
        <v>24</v>
      </c>
      <c r="W180" t="str">
        <f t="shared" si="21"/>
        <v/>
      </c>
      <c r="X180" t="s">
        <v>24</v>
      </c>
      <c r="Y180" t="str">
        <f t="shared" si="22"/>
        <v>输入</v>
      </c>
      <c r="Z180" t="s">
        <v>24</v>
      </c>
      <c r="AA180" t="str">
        <f t="shared" si="23"/>
        <v>[配置管理计划](项目管理计划-配置管理计划)</v>
      </c>
      <c r="AB180" t="s">
        <v>24</v>
      </c>
    </row>
    <row r="181" spans="2:28">
      <c r="B181">
        <v>12.2</v>
      </c>
      <c r="C181" t="s">
        <v>88</v>
      </c>
      <c r="D181" t="s">
        <v>117</v>
      </c>
      <c r="G181" t="str">
        <f t="shared" si="16"/>
        <v>输入范围管理计划</v>
      </c>
      <c r="H181" t="str">
        <f>VLOOKUP(B181,'表-章节'!A:C,2,FALSE)</f>
        <v>12.2</v>
      </c>
      <c r="I181" t="str">
        <f>VLOOKUP(B181,'表-章节'!A:C,3,FALSE)</f>
        <v>12.2 实施采购</v>
      </c>
      <c r="J181">
        <f>IF(AND(C181="输出",ISNA(VLOOKUP("输出"&amp;D181,D$1:D180,1,FALSE))),J180+1,J180)</f>
        <v>18</v>
      </c>
      <c r="K181">
        <f>VLOOKUP("输出"&amp;D181,G:J,4,FALSE)</f>
        <v>7</v>
      </c>
      <c r="L181">
        <f t="shared" si="17"/>
        <v>3</v>
      </c>
      <c r="M181" t="s">
        <v>184</v>
      </c>
      <c r="O181" t="s">
        <v>24</v>
      </c>
      <c r="P181" t="str">
        <f t="shared" si="18"/>
        <v>[范围管理计划](项目管理计划-范围管理计划)</v>
      </c>
      <c r="Q181" t="s">
        <v>24</v>
      </c>
      <c r="R181" t="str">
        <f t="shared" si="19"/>
        <v>输入</v>
      </c>
      <c r="S181" t="s">
        <v>24</v>
      </c>
      <c r="T181" t="str">
        <f t="shared" si="20"/>
        <v>12.2 实施采购</v>
      </c>
      <c r="U181" t="s">
        <v>24</v>
      </c>
      <c r="V181" t="s">
        <v>24</v>
      </c>
      <c r="W181" t="str">
        <f t="shared" si="21"/>
        <v/>
      </c>
      <c r="X181" t="s">
        <v>24</v>
      </c>
      <c r="Y181" t="str">
        <f t="shared" si="22"/>
        <v>输入</v>
      </c>
      <c r="Z181" t="s">
        <v>24</v>
      </c>
      <c r="AA181" t="str">
        <f t="shared" si="23"/>
        <v>[范围管理计划](项目管理计划-范围管理计划)</v>
      </c>
      <c r="AB181" t="s">
        <v>24</v>
      </c>
    </row>
    <row r="182" spans="2:28">
      <c r="B182">
        <v>12.2</v>
      </c>
      <c r="C182" t="s">
        <v>88</v>
      </c>
      <c r="D182" t="s">
        <v>118</v>
      </c>
      <c r="G182" t="str">
        <f t="shared" si="16"/>
        <v>输入需求管理计划</v>
      </c>
      <c r="H182" t="str">
        <f>VLOOKUP(B182,'表-章节'!A:C,2,FALSE)</f>
        <v>12.2</v>
      </c>
      <c r="I182" t="str">
        <f>VLOOKUP(B182,'表-章节'!A:C,3,FALSE)</f>
        <v>12.2 实施采购</v>
      </c>
      <c r="J182">
        <f>IF(AND(C182="输出",ISNA(VLOOKUP("输出"&amp;D182,D$1:D181,1,FALSE))),J181+1,J181)</f>
        <v>18</v>
      </c>
      <c r="K182">
        <f>VLOOKUP("输出"&amp;D182,G:J,4,FALSE)</f>
        <v>8</v>
      </c>
      <c r="L182">
        <f t="shared" si="17"/>
        <v>3</v>
      </c>
      <c r="M182" t="s">
        <v>185</v>
      </c>
      <c r="O182" t="s">
        <v>24</v>
      </c>
      <c r="P182" t="str">
        <f t="shared" si="18"/>
        <v>[需求管理计划](项目管理计划-需求管理计划)</v>
      </c>
      <c r="Q182" t="s">
        <v>24</v>
      </c>
      <c r="R182" t="str">
        <f t="shared" si="19"/>
        <v>输入</v>
      </c>
      <c r="S182" t="s">
        <v>24</v>
      </c>
      <c r="T182" t="str">
        <f t="shared" si="20"/>
        <v>12.2 实施采购</v>
      </c>
      <c r="U182" t="s">
        <v>24</v>
      </c>
      <c r="V182" t="s">
        <v>24</v>
      </c>
      <c r="W182" t="str">
        <f t="shared" si="21"/>
        <v/>
      </c>
      <c r="X182" t="s">
        <v>24</v>
      </c>
      <c r="Y182" t="str">
        <f t="shared" si="22"/>
        <v>输入</v>
      </c>
      <c r="Z182" t="s">
        <v>24</v>
      </c>
      <c r="AA182" t="str">
        <f t="shared" si="23"/>
        <v>[需求管理计划](项目管理计划-需求管理计划)</v>
      </c>
      <c r="AB182" t="s">
        <v>24</v>
      </c>
    </row>
    <row r="183" spans="2:28">
      <c r="B183">
        <v>12.2</v>
      </c>
      <c r="C183" t="s">
        <v>88</v>
      </c>
      <c r="D183" t="s">
        <v>116</v>
      </c>
      <c r="G183" t="str">
        <f t="shared" si="16"/>
        <v>输入成本基准</v>
      </c>
      <c r="H183" t="str">
        <f>VLOOKUP(B183,'表-章节'!A:C,2,FALSE)</f>
        <v>12.2</v>
      </c>
      <c r="I183" t="str">
        <f>VLOOKUP(B183,'表-章节'!A:C,3,FALSE)</f>
        <v>12.2 实施采购</v>
      </c>
      <c r="J183">
        <f>IF(AND(C183="输出",ISNA(VLOOKUP("输出"&amp;D183,D$1:D182,1,FALSE))),J182+1,J182)</f>
        <v>18</v>
      </c>
      <c r="K183">
        <f>VLOOKUP("输出"&amp;D183,G:J,4,FALSE)</f>
        <v>13</v>
      </c>
      <c r="L183">
        <f t="shared" si="17"/>
        <v>3</v>
      </c>
      <c r="M183" t="s">
        <v>178</v>
      </c>
      <c r="O183" t="s">
        <v>24</v>
      </c>
      <c r="P183" t="str">
        <f t="shared" si="18"/>
        <v>[成本基准](项目管理计划-成本基准)</v>
      </c>
      <c r="Q183" t="s">
        <v>24</v>
      </c>
      <c r="R183" t="str">
        <f t="shared" si="19"/>
        <v>输入</v>
      </c>
      <c r="S183" t="s">
        <v>24</v>
      </c>
      <c r="T183" t="str">
        <f t="shared" si="20"/>
        <v>12.2 实施采购</v>
      </c>
      <c r="U183" t="s">
        <v>24</v>
      </c>
      <c r="V183" t="s">
        <v>24</v>
      </c>
      <c r="W183" t="str">
        <f t="shared" si="21"/>
        <v/>
      </c>
      <c r="X183" t="s">
        <v>24</v>
      </c>
      <c r="Y183" t="str">
        <f t="shared" si="22"/>
        <v>输入</v>
      </c>
      <c r="Z183" t="s">
        <v>24</v>
      </c>
      <c r="AA183" t="str">
        <f t="shared" si="23"/>
        <v>[成本基准](项目管理计划-成本基准)</v>
      </c>
      <c r="AB183" t="s">
        <v>24</v>
      </c>
    </row>
    <row r="184" spans="2:28">
      <c r="B184">
        <v>12.2</v>
      </c>
      <c r="C184" t="s">
        <v>88</v>
      </c>
      <c r="D184" t="s">
        <v>126</v>
      </c>
      <c r="G184" t="str">
        <f t="shared" si="16"/>
        <v>输入沟通管理计划</v>
      </c>
      <c r="H184" t="str">
        <f>VLOOKUP(B184,'表-章节'!A:C,2,FALSE)</f>
        <v>12.2</v>
      </c>
      <c r="I184" t="str">
        <f>VLOOKUP(B184,'表-章节'!A:C,3,FALSE)</f>
        <v>12.2 实施采购</v>
      </c>
      <c r="J184">
        <f>IF(AND(C184="输出",ISNA(VLOOKUP("输出"&amp;D184,D$1:D183,1,FALSE))),J183+1,J183)</f>
        <v>18</v>
      </c>
      <c r="K184">
        <f>VLOOKUP("输出"&amp;D184,G:J,4,FALSE)</f>
        <v>16</v>
      </c>
      <c r="L184">
        <f t="shared" si="17"/>
        <v>3</v>
      </c>
      <c r="M184" t="s">
        <v>213</v>
      </c>
      <c r="O184" t="s">
        <v>24</v>
      </c>
      <c r="P184" t="str">
        <f t="shared" si="18"/>
        <v>[沟通管理计划](项目管理计划-沟通管理计划)</v>
      </c>
      <c r="Q184" t="s">
        <v>24</v>
      </c>
      <c r="R184" t="str">
        <f t="shared" si="19"/>
        <v>输入</v>
      </c>
      <c r="S184" t="s">
        <v>24</v>
      </c>
      <c r="T184" t="str">
        <f t="shared" si="20"/>
        <v>12.2 实施采购</v>
      </c>
      <c r="U184" t="s">
        <v>24</v>
      </c>
      <c r="V184" t="s">
        <v>24</v>
      </c>
      <c r="W184" t="str">
        <f t="shared" si="21"/>
        <v/>
      </c>
      <c r="X184" t="s">
        <v>24</v>
      </c>
      <c r="Y184" t="str">
        <f t="shared" si="22"/>
        <v>输入</v>
      </c>
      <c r="Z184" t="s">
        <v>24</v>
      </c>
      <c r="AA184" t="str">
        <f t="shared" si="23"/>
        <v>[沟通管理计划](项目管理计划-沟通管理计划)</v>
      </c>
      <c r="AB184" t="s">
        <v>24</v>
      </c>
    </row>
    <row r="185" spans="2:28">
      <c r="B185">
        <v>12.2</v>
      </c>
      <c r="C185" t="s">
        <v>88</v>
      </c>
      <c r="D185" t="s">
        <v>123</v>
      </c>
      <c r="G185" t="str">
        <f t="shared" si="16"/>
        <v>输入风险管理计划</v>
      </c>
      <c r="H185" t="str">
        <f>VLOOKUP(B185,'表-章节'!A:C,2,FALSE)</f>
        <v>12.2</v>
      </c>
      <c r="I185" t="str">
        <f>VLOOKUP(B185,'表-章节'!A:C,3,FALSE)</f>
        <v>12.2 实施采购</v>
      </c>
      <c r="J185">
        <f>IF(AND(C185="输出",ISNA(VLOOKUP("输出"&amp;D185,D$1:D184,1,FALSE))),J184+1,J184)</f>
        <v>18</v>
      </c>
      <c r="K185">
        <f>VLOOKUP("输出"&amp;D185,G:J,4,FALSE)</f>
        <v>17</v>
      </c>
      <c r="L185">
        <f t="shared" si="17"/>
        <v>3</v>
      </c>
      <c r="M185" t="s">
        <v>199</v>
      </c>
      <c r="O185" t="s">
        <v>24</v>
      </c>
      <c r="P185" t="str">
        <f t="shared" si="18"/>
        <v>[风险管理计划](项目管理计划-风险管理计划)</v>
      </c>
      <c r="Q185" t="s">
        <v>24</v>
      </c>
      <c r="R185" t="str">
        <f t="shared" si="19"/>
        <v>输入</v>
      </c>
      <c r="S185" t="s">
        <v>24</v>
      </c>
      <c r="T185" t="str">
        <f t="shared" si="20"/>
        <v>12.2 实施采购</v>
      </c>
      <c r="U185" t="s">
        <v>24</v>
      </c>
      <c r="V185" t="s">
        <v>24</v>
      </c>
      <c r="W185" t="str">
        <f t="shared" si="21"/>
        <v/>
      </c>
      <c r="X185" t="s">
        <v>24</v>
      </c>
      <c r="Y185" t="str">
        <f t="shared" si="22"/>
        <v>输入</v>
      </c>
      <c r="Z185" t="s">
        <v>24</v>
      </c>
      <c r="AA185" t="str">
        <f t="shared" si="23"/>
        <v>[风险管理计划](项目管理计划-风险管理计划)</v>
      </c>
      <c r="AB185" t="s">
        <v>24</v>
      </c>
    </row>
    <row r="186" spans="2:28">
      <c r="B186">
        <v>12.2</v>
      </c>
      <c r="C186" t="s">
        <v>88</v>
      </c>
      <c r="D186" t="s">
        <v>125</v>
      </c>
      <c r="G186" t="str">
        <f t="shared" si="16"/>
        <v>输入采购管理计划</v>
      </c>
      <c r="H186" t="str">
        <f>VLOOKUP(B186,'表-章节'!A:C,2,FALSE)</f>
        <v>12.2</v>
      </c>
      <c r="I186" t="str">
        <f>VLOOKUP(B186,'表-章节'!A:C,3,FALSE)</f>
        <v>12.2 实施采购</v>
      </c>
      <c r="J186">
        <f>IF(AND(C186="输出",ISNA(VLOOKUP("输出"&amp;D186,D$1:D185,1,FALSE))),J185+1,J185)</f>
        <v>18</v>
      </c>
      <c r="K186">
        <f>VLOOKUP("输出"&amp;D186,G:J,4,FALSE)</f>
        <v>18</v>
      </c>
      <c r="L186">
        <f t="shared" si="17"/>
        <v>3</v>
      </c>
      <c r="M186" t="s">
        <v>209</v>
      </c>
      <c r="O186" t="s">
        <v>24</v>
      </c>
      <c r="P186" t="str">
        <f t="shared" si="18"/>
        <v>[采购管理计划](项目管理计划-采购管理计划)</v>
      </c>
      <c r="Q186" t="s">
        <v>24</v>
      </c>
      <c r="R186" t="str">
        <f t="shared" si="19"/>
        <v>输入</v>
      </c>
      <c r="S186" t="s">
        <v>24</v>
      </c>
      <c r="T186" t="str">
        <f t="shared" si="20"/>
        <v>12.2 实施采购</v>
      </c>
      <c r="U186" t="s">
        <v>24</v>
      </c>
      <c r="V186" t="s">
        <v>24</v>
      </c>
      <c r="W186" t="str">
        <f t="shared" si="21"/>
        <v/>
      </c>
      <c r="X186" t="s">
        <v>24</v>
      </c>
      <c r="Y186" t="str">
        <f t="shared" si="22"/>
        <v>输入</v>
      </c>
      <c r="Z186" t="s">
        <v>24</v>
      </c>
      <c r="AA186" t="str">
        <f t="shared" si="23"/>
        <v>[采购管理计划](项目管理计划-采购管理计划)</v>
      </c>
      <c r="AB186" t="s">
        <v>24</v>
      </c>
    </row>
    <row r="187" spans="2:28">
      <c r="B187">
        <v>12.3</v>
      </c>
      <c r="C187" t="s">
        <v>86</v>
      </c>
      <c r="D187" t="s">
        <v>115</v>
      </c>
      <c r="G187" t="str">
        <f t="shared" si="16"/>
        <v>更新进度基准</v>
      </c>
      <c r="H187" t="str">
        <f>VLOOKUP(B187,'表-章节'!A:C,2,FALSE)</f>
        <v>12.3</v>
      </c>
      <c r="I187" t="str">
        <f>VLOOKUP(B187,'表-章节'!A:C,3,FALSE)</f>
        <v>12.3 控制采购</v>
      </c>
      <c r="J187">
        <f>IF(AND(C187="输出",ISNA(VLOOKUP("输出"&amp;D187,D$1:D186,1,FALSE))),J186+1,J186)</f>
        <v>18</v>
      </c>
      <c r="K187">
        <f>VLOOKUP("输出"&amp;D187,G:J,4,FALSE)</f>
        <v>11</v>
      </c>
      <c r="L187">
        <f t="shared" si="17"/>
        <v>2</v>
      </c>
      <c r="M187" t="s">
        <v>191</v>
      </c>
      <c r="O187" t="s">
        <v>24</v>
      </c>
      <c r="P187" t="str">
        <f t="shared" si="18"/>
        <v>[进度基准](项目管理计划-进度基准)</v>
      </c>
      <c r="Q187" t="s">
        <v>24</v>
      </c>
      <c r="R187" t="str">
        <f t="shared" si="19"/>
        <v>更新</v>
      </c>
      <c r="S187" t="s">
        <v>24</v>
      </c>
      <c r="T187" t="str">
        <f t="shared" si="20"/>
        <v>12.3 控制采购</v>
      </c>
      <c r="U187" t="s">
        <v>24</v>
      </c>
      <c r="V187" t="s">
        <v>24</v>
      </c>
      <c r="W187" t="str">
        <f t="shared" si="21"/>
        <v>12.3 控制采购</v>
      </c>
      <c r="X187" t="s">
        <v>24</v>
      </c>
      <c r="Y187" t="str">
        <f t="shared" si="22"/>
        <v>更新</v>
      </c>
      <c r="Z187" t="s">
        <v>24</v>
      </c>
      <c r="AA187" t="str">
        <f t="shared" si="23"/>
        <v>[进度基准](项目管理计划-进度基准)</v>
      </c>
      <c r="AB187" t="s">
        <v>24</v>
      </c>
    </row>
    <row r="188" spans="2:28">
      <c r="B188">
        <v>12.3</v>
      </c>
      <c r="C188" t="s">
        <v>86</v>
      </c>
      <c r="D188" t="s">
        <v>116</v>
      </c>
      <c r="G188" t="str">
        <f t="shared" si="16"/>
        <v>更新成本基准</v>
      </c>
      <c r="H188" t="str">
        <f>VLOOKUP(B188,'表-章节'!A:C,2,FALSE)</f>
        <v>12.3</v>
      </c>
      <c r="I188" t="str">
        <f>VLOOKUP(B188,'表-章节'!A:C,3,FALSE)</f>
        <v>12.3 控制采购</v>
      </c>
      <c r="J188">
        <f>IF(AND(C188="输出",ISNA(VLOOKUP("输出"&amp;D188,D$1:D187,1,FALSE))),J187+1,J187)</f>
        <v>18</v>
      </c>
      <c r="K188">
        <f>VLOOKUP("输出"&amp;D188,G:J,4,FALSE)</f>
        <v>13</v>
      </c>
      <c r="L188">
        <f t="shared" si="17"/>
        <v>2</v>
      </c>
      <c r="M188" t="s">
        <v>192</v>
      </c>
      <c r="O188" t="s">
        <v>24</v>
      </c>
      <c r="P188" t="str">
        <f t="shared" si="18"/>
        <v>[成本基准](项目管理计划-成本基准)</v>
      </c>
      <c r="Q188" t="s">
        <v>24</v>
      </c>
      <c r="R188" t="str">
        <f t="shared" si="19"/>
        <v>更新</v>
      </c>
      <c r="S188" t="s">
        <v>24</v>
      </c>
      <c r="T188" t="str">
        <f t="shared" si="20"/>
        <v>12.3 控制采购</v>
      </c>
      <c r="U188" t="s">
        <v>24</v>
      </c>
      <c r="V188" t="s">
        <v>24</v>
      </c>
      <c r="W188" t="str">
        <f t="shared" si="21"/>
        <v/>
      </c>
      <c r="X188" t="s">
        <v>24</v>
      </c>
      <c r="Y188" t="str">
        <f t="shared" si="22"/>
        <v>更新</v>
      </c>
      <c r="Z188" t="s">
        <v>24</v>
      </c>
      <c r="AA188" t="str">
        <f t="shared" si="23"/>
        <v>[成本基准](项目管理计划-成本基准)</v>
      </c>
      <c r="AB188" t="s">
        <v>24</v>
      </c>
    </row>
    <row r="189" spans="2:28">
      <c r="B189">
        <v>12.3</v>
      </c>
      <c r="C189" t="s">
        <v>86</v>
      </c>
      <c r="D189" t="s">
        <v>123</v>
      </c>
      <c r="G189" t="str">
        <f t="shared" si="16"/>
        <v>更新风险管理计划</v>
      </c>
      <c r="H189" t="str">
        <f>VLOOKUP(B189,'表-章节'!A:C,2,FALSE)</f>
        <v>12.3</v>
      </c>
      <c r="I189" t="str">
        <f>VLOOKUP(B189,'表-章节'!A:C,3,FALSE)</f>
        <v>12.3 控制采购</v>
      </c>
      <c r="J189">
        <f>IF(AND(C189="输出",ISNA(VLOOKUP("输出"&amp;D189,D$1:D188,1,FALSE))),J188+1,J188)</f>
        <v>18</v>
      </c>
      <c r="K189">
        <f>VLOOKUP("输出"&amp;D189,G:J,4,FALSE)</f>
        <v>17</v>
      </c>
      <c r="L189">
        <f t="shared" si="17"/>
        <v>2</v>
      </c>
      <c r="M189" t="s">
        <v>204</v>
      </c>
      <c r="O189" t="s">
        <v>24</v>
      </c>
      <c r="P189" t="str">
        <f t="shared" si="18"/>
        <v>[风险管理计划](项目管理计划-风险管理计划)</v>
      </c>
      <c r="Q189" t="s">
        <v>24</v>
      </c>
      <c r="R189" t="str">
        <f t="shared" si="19"/>
        <v>更新</v>
      </c>
      <c r="S189" t="s">
        <v>24</v>
      </c>
      <c r="T189" t="str">
        <f t="shared" si="20"/>
        <v>12.3 控制采购</v>
      </c>
      <c r="U189" t="s">
        <v>24</v>
      </c>
      <c r="V189" t="s">
        <v>24</v>
      </c>
      <c r="W189" t="str">
        <f t="shared" si="21"/>
        <v/>
      </c>
      <c r="X189" t="s">
        <v>24</v>
      </c>
      <c r="Y189" t="str">
        <f t="shared" si="22"/>
        <v>更新</v>
      </c>
      <c r="Z189" t="s">
        <v>24</v>
      </c>
      <c r="AA189" t="str">
        <f t="shared" si="23"/>
        <v>[风险管理计划](项目管理计划-风险管理计划)</v>
      </c>
      <c r="AB189" t="s">
        <v>24</v>
      </c>
    </row>
    <row r="190" spans="2:28">
      <c r="B190">
        <v>12.3</v>
      </c>
      <c r="C190" t="s">
        <v>86</v>
      </c>
      <c r="D190" t="s">
        <v>125</v>
      </c>
      <c r="G190" t="str">
        <f t="shared" si="16"/>
        <v>更新采购管理计划</v>
      </c>
      <c r="H190" t="str">
        <f>VLOOKUP(B190,'表-章节'!A:C,2,FALSE)</f>
        <v>12.3</v>
      </c>
      <c r="I190" t="str">
        <f>VLOOKUP(B190,'表-章节'!A:C,3,FALSE)</f>
        <v>12.3 控制采购</v>
      </c>
      <c r="J190">
        <f>IF(AND(C190="输出",ISNA(VLOOKUP("输出"&amp;D190,D$1:D189,1,FALSE))),J189+1,J189)</f>
        <v>18</v>
      </c>
      <c r="K190">
        <f>VLOOKUP("输出"&amp;D190,G:J,4,FALSE)</f>
        <v>18</v>
      </c>
      <c r="L190">
        <f t="shared" si="17"/>
        <v>2</v>
      </c>
      <c r="M190" t="s">
        <v>215</v>
      </c>
      <c r="O190" t="s">
        <v>24</v>
      </c>
      <c r="P190" t="str">
        <f t="shared" si="18"/>
        <v>[采购管理计划](项目管理计划-采购管理计划)</v>
      </c>
      <c r="Q190" t="s">
        <v>24</v>
      </c>
      <c r="R190" t="str">
        <f t="shared" si="19"/>
        <v>更新</v>
      </c>
      <c r="S190" t="s">
        <v>24</v>
      </c>
      <c r="T190" t="str">
        <f t="shared" si="20"/>
        <v>12.3 控制采购</v>
      </c>
      <c r="U190" t="s">
        <v>24</v>
      </c>
      <c r="V190" t="s">
        <v>24</v>
      </c>
      <c r="W190" t="str">
        <f t="shared" si="21"/>
        <v/>
      </c>
      <c r="X190" t="s">
        <v>24</v>
      </c>
      <c r="Y190" t="str">
        <f t="shared" si="22"/>
        <v>更新</v>
      </c>
      <c r="Z190" t="s">
        <v>24</v>
      </c>
      <c r="AA190" t="str">
        <f t="shared" si="23"/>
        <v>[采购管理计划](项目管理计划-采购管理计划)</v>
      </c>
      <c r="AB190" t="s">
        <v>24</v>
      </c>
    </row>
    <row r="191" spans="2:28">
      <c r="B191">
        <v>12.3</v>
      </c>
      <c r="C191" t="s">
        <v>88</v>
      </c>
      <c r="D191" t="s">
        <v>102</v>
      </c>
      <c r="G191" t="str">
        <f t="shared" si="16"/>
        <v>输入变更管理计划</v>
      </c>
      <c r="H191" t="str">
        <f>VLOOKUP(B191,'表-章节'!A:C,2,FALSE)</f>
        <v>12.3</v>
      </c>
      <c r="I191" t="str">
        <f>VLOOKUP(B191,'表-章节'!A:C,3,FALSE)</f>
        <v>12.3 控制采购</v>
      </c>
      <c r="J191">
        <f>IF(AND(C191="输出",ISNA(VLOOKUP("输出"&amp;D191,D$1:D190,1,FALSE))),J190+1,J190)</f>
        <v>18</v>
      </c>
      <c r="K191">
        <f>VLOOKUP("输出"&amp;D191,G:J,4,FALSE)</f>
        <v>2</v>
      </c>
      <c r="L191">
        <f t="shared" si="17"/>
        <v>3</v>
      </c>
      <c r="M191" t="s">
        <v>174</v>
      </c>
      <c r="O191" t="s">
        <v>24</v>
      </c>
      <c r="P191" t="str">
        <f t="shared" si="18"/>
        <v>[变更管理计划](项目管理计划-变更管理计划)</v>
      </c>
      <c r="Q191" t="s">
        <v>24</v>
      </c>
      <c r="R191" t="str">
        <f t="shared" si="19"/>
        <v>输入</v>
      </c>
      <c r="S191" t="s">
        <v>24</v>
      </c>
      <c r="T191" t="str">
        <f t="shared" si="20"/>
        <v>12.3 控制采购</v>
      </c>
      <c r="U191" t="s">
        <v>24</v>
      </c>
      <c r="V191" t="s">
        <v>24</v>
      </c>
      <c r="W191" t="str">
        <f t="shared" si="21"/>
        <v/>
      </c>
      <c r="X191" t="s">
        <v>24</v>
      </c>
      <c r="Y191" t="str">
        <f t="shared" si="22"/>
        <v>输入</v>
      </c>
      <c r="Z191" t="s">
        <v>24</v>
      </c>
      <c r="AA191" t="str">
        <f t="shared" si="23"/>
        <v>[变更管理计划](项目管理计划-变更管理计划)</v>
      </c>
      <c r="AB191" t="s">
        <v>24</v>
      </c>
    </row>
    <row r="192" spans="2:28">
      <c r="B192">
        <v>12.3</v>
      </c>
      <c r="C192" t="s">
        <v>88</v>
      </c>
      <c r="D192" t="s">
        <v>118</v>
      </c>
      <c r="G192" t="str">
        <f t="shared" si="16"/>
        <v>输入需求管理计划</v>
      </c>
      <c r="H192" t="str">
        <f>VLOOKUP(B192,'表-章节'!A:C,2,FALSE)</f>
        <v>12.3</v>
      </c>
      <c r="I192" t="str">
        <f>VLOOKUP(B192,'表-章节'!A:C,3,FALSE)</f>
        <v>12.3 控制采购</v>
      </c>
      <c r="J192">
        <f>IF(AND(C192="输出",ISNA(VLOOKUP("输出"&amp;D192,D$1:D191,1,FALSE))),J191+1,J191)</f>
        <v>18</v>
      </c>
      <c r="K192">
        <f>VLOOKUP("输出"&amp;D192,G:J,4,FALSE)</f>
        <v>8</v>
      </c>
      <c r="L192">
        <f t="shared" si="17"/>
        <v>3</v>
      </c>
      <c r="M192" t="s">
        <v>185</v>
      </c>
      <c r="O192" t="s">
        <v>24</v>
      </c>
      <c r="P192" t="str">
        <f t="shared" si="18"/>
        <v>[需求管理计划](项目管理计划-需求管理计划)</v>
      </c>
      <c r="Q192" t="s">
        <v>24</v>
      </c>
      <c r="R192" t="str">
        <f t="shared" si="19"/>
        <v>输入</v>
      </c>
      <c r="S192" t="s">
        <v>24</v>
      </c>
      <c r="T192" t="str">
        <f t="shared" si="20"/>
        <v>12.3 控制采购</v>
      </c>
      <c r="U192" t="s">
        <v>24</v>
      </c>
      <c r="V192" t="s">
        <v>24</v>
      </c>
      <c r="W192" t="str">
        <f t="shared" si="21"/>
        <v/>
      </c>
      <c r="X192" t="s">
        <v>24</v>
      </c>
      <c r="Y192" t="str">
        <f t="shared" si="22"/>
        <v>输入</v>
      </c>
      <c r="Z192" t="s">
        <v>24</v>
      </c>
      <c r="AA192" t="str">
        <f t="shared" si="23"/>
        <v>[需求管理计划](项目管理计划-需求管理计划)</v>
      </c>
      <c r="AB192" t="s">
        <v>24</v>
      </c>
    </row>
    <row r="193" spans="2:28">
      <c r="B193">
        <v>12.3</v>
      </c>
      <c r="C193" t="s">
        <v>88</v>
      </c>
      <c r="D193" t="s">
        <v>115</v>
      </c>
      <c r="G193" t="str">
        <f t="shared" si="16"/>
        <v>输入进度基准</v>
      </c>
      <c r="H193" t="str">
        <f>VLOOKUP(B193,'表-章节'!A:C,2,FALSE)</f>
        <v>12.3</v>
      </c>
      <c r="I193" t="str">
        <f>VLOOKUP(B193,'表-章节'!A:C,3,FALSE)</f>
        <v>12.3 控制采购</v>
      </c>
      <c r="J193">
        <f>IF(AND(C193="输出",ISNA(VLOOKUP("输出"&amp;D193,D$1:D192,1,FALSE))),J192+1,J192)</f>
        <v>18</v>
      </c>
      <c r="K193">
        <f>VLOOKUP("输出"&amp;D193,G:J,4,FALSE)</f>
        <v>11</v>
      </c>
      <c r="L193">
        <f t="shared" si="17"/>
        <v>3</v>
      </c>
      <c r="M193" t="s">
        <v>177</v>
      </c>
      <c r="O193" t="s">
        <v>24</v>
      </c>
      <c r="P193" t="str">
        <f t="shared" si="18"/>
        <v>[进度基准](项目管理计划-进度基准)</v>
      </c>
      <c r="Q193" t="s">
        <v>24</v>
      </c>
      <c r="R193" t="str">
        <f t="shared" si="19"/>
        <v>输入</v>
      </c>
      <c r="S193" t="s">
        <v>24</v>
      </c>
      <c r="T193" t="str">
        <f t="shared" si="20"/>
        <v>12.3 控制采购</v>
      </c>
      <c r="U193" t="s">
        <v>24</v>
      </c>
      <c r="V193" t="s">
        <v>24</v>
      </c>
      <c r="W193" t="str">
        <f t="shared" si="21"/>
        <v/>
      </c>
      <c r="X193" t="s">
        <v>24</v>
      </c>
      <c r="Y193" t="str">
        <f t="shared" si="22"/>
        <v>输入</v>
      </c>
      <c r="Z193" t="s">
        <v>24</v>
      </c>
      <c r="AA193" t="str">
        <f t="shared" si="23"/>
        <v>[进度基准](项目管理计划-进度基准)</v>
      </c>
      <c r="AB193" t="s">
        <v>24</v>
      </c>
    </row>
    <row r="194" spans="2:28">
      <c r="B194">
        <v>12.3</v>
      </c>
      <c r="C194" t="s">
        <v>88</v>
      </c>
      <c r="D194" t="s">
        <v>123</v>
      </c>
      <c r="G194" t="str">
        <f t="shared" si="16"/>
        <v>输入风险管理计划</v>
      </c>
      <c r="H194" t="str">
        <f>VLOOKUP(B194,'表-章节'!A:C,2,FALSE)</f>
        <v>12.3</v>
      </c>
      <c r="I194" t="str">
        <f>VLOOKUP(B194,'表-章节'!A:C,3,FALSE)</f>
        <v>12.3 控制采购</v>
      </c>
      <c r="J194">
        <f>IF(AND(C194="输出",ISNA(VLOOKUP("输出"&amp;D194,D$1:D193,1,FALSE))),J193+1,J193)</f>
        <v>18</v>
      </c>
      <c r="K194">
        <f>VLOOKUP("输出"&amp;D194,G:J,4,FALSE)</f>
        <v>17</v>
      </c>
      <c r="L194">
        <f t="shared" si="17"/>
        <v>3</v>
      </c>
      <c r="M194" t="s">
        <v>199</v>
      </c>
      <c r="O194" t="s">
        <v>24</v>
      </c>
      <c r="P194" t="str">
        <f t="shared" si="18"/>
        <v>[风险管理计划](项目管理计划-风险管理计划)</v>
      </c>
      <c r="Q194" t="s">
        <v>24</v>
      </c>
      <c r="R194" t="str">
        <f t="shared" si="19"/>
        <v>输入</v>
      </c>
      <c r="S194" t="s">
        <v>24</v>
      </c>
      <c r="T194" t="str">
        <f t="shared" si="20"/>
        <v>12.3 控制采购</v>
      </c>
      <c r="U194" t="s">
        <v>24</v>
      </c>
      <c r="V194" t="s">
        <v>24</v>
      </c>
      <c r="W194" t="str">
        <f t="shared" si="21"/>
        <v/>
      </c>
      <c r="X194" t="s">
        <v>24</v>
      </c>
      <c r="Y194" t="str">
        <f t="shared" si="22"/>
        <v>输入</v>
      </c>
      <c r="Z194" t="s">
        <v>24</v>
      </c>
      <c r="AA194" t="str">
        <f t="shared" si="23"/>
        <v>[风险管理计划](项目管理计划-风险管理计划)</v>
      </c>
      <c r="AB194" t="s">
        <v>24</v>
      </c>
    </row>
    <row r="195" spans="2:28">
      <c r="B195">
        <v>12.3</v>
      </c>
      <c r="C195" t="s">
        <v>88</v>
      </c>
      <c r="D195" t="s">
        <v>125</v>
      </c>
      <c r="G195" t="str">
        <f t="shared" ref="G195:G219" si="24">C195&amp;D195</f>
        <v>输入采购管理计划</v>
      </c>
      <c r="H195" t="str">
        <f>VLOOKUP(B195,'表-章节'!A:C,2,FALSE)</f>
        <v>12.3</v>
      </c>
      <c r="I195" t="str">
        <f>VLOOKUP(B195,'表-章节'!A:C,3,FALSE)</f>
        <v>12.3 控制采购</v>
      </c>
      <c r="J195">
        <f>IF(AND(C195="输出",ISNA(VLOOKUP("输出"&amp;D195,D$1:D194,1,FALSE))),J194+1,J194)</f>
        <v>18</v>
      </c>
      <c r="K195">
        <f>VLOOKUP("输出"&amp;D195,G:J,4,FALSE)</f>
        <v>18</v>
      </c>
      <c r="L195">
        <f t="shared" ref="L195:L219" si="25">IF(C195="输出",1,IF(C195="更新",2,3))</f>
        <v>3</v>
      </c>
      <c r="M195" t="s">
        <v>209</v>
      </c>
      <c r="O195" t="s">
        <v>24</v>
      </c>
      <c r="P195" t="str">
        <f t="shared" ref="P195:P219" si="26">IF(D195&lt;&gt;D194,"["&amp;D195&amp;"](项目管理计划-"&amp;D195&amp;")","")</f>
        <v>[采购管理计划](项目管理计划-采购管理计划)</v>
      </c>
      <c r="Q195" t="s">
        <v>24</v>
      </c>
      <c r="R195" t="str">
        <f t="shared" ref="R195:R219" si="27">C195</f>
        <v>输入</v>
      </c>
      <c r="S195" t="s">
        <v>24</v>
      </c>
      <c r="T195" t="str">
        <f t="shared" ref="T195:T219" si="28">I195</f>
        <v>12.3 控制采购</v>
      </c>
      <c r="U195" t="s">
        <v>24</v>
      </c>
      <c r="V195" t="s">
        <v>24</v>
      </c>
      <c r="W195" t="str">
        <f t="shared" ref="W195:W219" si="29">IF(I195&lt;&gt;I194,I195,"")</f>
        <v/>
      </c>
      <c r="X195" t="s">
        <v>24</v>
      </c>
      <c r="Y195" t="str">
        <f t="shared" ref="Y195:Y219" si="30">C195</f>
        <v>输入</v>
      </c>
      <c r="Z195" t="s">
        <v>24</v>
      </c>
      <c r="AA195" t="str">
        <f t="shared" ref="AA195:AA219" si="31">"["&amp;D195&amp;"](项目管理计划-"&amp;D195&amp;")"</f>
        <v>[采购管理计划](项目管理计划-采购管理计划)</v>
      </c>
      <c r="AB195" t="s">
        <v>24</v>
      </c>
    </row>
    <row r="196" spans="2:28">
      <c r="B196">
        <v>13.1</v>
      </c>
      <c r="C196" t="s">
        <v>86</v>
      </c>
      <c r="D196" t="s">
        <v>118</v>
      </c>
      <c r="G196" t="str">
        <f t="shared" si="24"/>
        <v>更新需求管理计划</v>
      </c>
      <c r="H196" t="str">
        <f>VLOOKUP(B196,'表-章节'!A:C,2,FALSE)</f>
        <v>13.1</v>
      </c>
      <c r="I196" t="str">
        <f>VLOOKUP(B196,'表-章节'!A:C,3,FALSE)</f>
        <v>13.1 识别相关方</v>
      </c>
      <c r="J196">
        <f>IF(AND(C196="输出",ISNA(VLOOKUP("输出"&amp;D196,D$1:D195,1,FALSE))),J195+1,J195)</f>
        <v>18</v>
      </c>
      <c r="K196">
        <f>VLOOKUP("输出"&amp;D196,G:J,4,FALSE)</f>
        <v>8</v>
      </c>
      <c r="L196">
        <f t="shared" si="25"/>
        <v>2</v>
      </c>
      <c r="M196" t="s">
        <v>217</v>
      </c>
      <c r="O196" t="s">
        <v>24</v>
      </c>
      <c r="P196" t="str">
        <f t="shared" si="26"/>
        <v>[需求管理计划](项目管理计划-需求管理计划)</v>
      </c>
      <c r="Q196" t="s">
        <v>24</v>
      </c>
      <c r="R196" t="str">
        <f t="shared" si="27"/>
        <v>更新</v>
      </c>
      <c r="S196" t="s">
        <v>24</v>
      </c>
      <c r="T196" t="str">
        <f t="shared" si="28"/>
        <v>13.1 识别相关方</v>
      </c>
      <c r="U196" t="s">
        <v>24</v>
      </c>
      <c r="V196" t="s">
        <v>24</v>
      </c>
      <c r="W196" t="str">
        <f t="shared" si="29"/>
        <v>13.1 识别相关方</v>
      </c>
      <c r="X196" t="s">
        <v>24</v>
      </c>
      <c r="Y196" t="str">
        <f t="shared" si="30"/>
        <v>更新</v>
      </c>
      <c r="Z196" t="s">
        <v>24</v>
      </c>
      <c r="AA196" t="str">
        <f t="shared" si="31"/>
        <v>[需求管理计划](项目管理计划-需求管理计划)</v>
      </c>
      <c r="AB196" t="s">
        <v>24</v>
      </c>
    </row>
    <row r="197" spans="2:28">
      <c r="B197">
        <v>13.1</v>
      </c>
      <c r="C197" t="s">
        <v>86</v>
      </c>
      <c r="D197" t="s">
        <v>126</v>
      </c>
      <c r="G197" t="str">
        <f t="shared" si="24"/>
        <v>更新沟通管理计划</v>
      </c>
      <c r="H197" t="str">
        <f>VLOOKUP(B197,'表-章节'!A:C,2,FALSE)</f>
        <v>13.1</v>
      </c>
      <c r="I197" t="str">
        <f>VLOOKUP(B197,'表-章节'!A:C,3,FALSE)</f>
        <v>13.1 识别相关方</v>
      </c>
      <c r="J197">
        <f>IF(AND(C197="输出",ISNA(VLOOKUP("输出"&amp;D197,D$1:D196,1,FALSE))),J196+1,J196)</f>
        <v>18</v>
      </c>
      <c r="K197">
        <f>VLOOKUP("输出"&amp;D197,G:J,4,FALSE)</f>
        <v>16</v>
      </c>
      <c r="L197">
        <f t="shared" si="25"/>
        <v>2</v>
      </c>
      <c r="M197" t="s">
        <v>212</v>
      </c>
      <c r="O197" t="s">
        <v>24</v>
      </c>
      <c r="P197" t="str">
        <f t="shared" si="26"/>
        <v>[沟通管理计划](项目管理计划-沟通管理计划)</v>
      </c>
      <c r="Q197" t="s">
        <v>24</v>
      </c>
      <c r="R197" t="str">
        <f t="shared" si="27"/>
        <v>更新</v>
      </c>
      <c r="S197" t="s">
        <v>24</v>
      </c>
      <c r="T197" t="str">
        <f t="shared" si="28"/>
        <v>13.1 识别相关方</v>
      </c>
      <c r="U197" t="s">
        <v>24</v>
      </c>
      <c r="V197" t="s">
        <v>24</v>
      </c>
      <c r="W197" t="str">
        <f t="shared" si="29"/>
        <v/>
      </c>
      <c r="X197" t="s">
        <v>24</v>
      </c>
      <c r="Y197" t="str">
        <f t="shared" si="30"/>
        <v>更新</v>
      </c>
      <c r="Z197" t="s">
        <v>24</v>
      </c>
      <c r="AA197" t="str">
        <f t="shared" si="31"/>
        <v>[沟通管理计划](项目管理计划-沟通管理计划)</v>
      </c>
      <c r="AB197" t="s">
        <v>24</v>
      </c>
    </row>
    <row r="198" spans="2:28">
      <c r="B198">
        <v>13.1</v>
      </c>
      <c r="C198" t="s">
        <v>86</v>
      </c>
      <c r="D198" t="s">
        <v>123</v>
      </c>
      <c r="G198" t="str">
        <f t="shared" si="24"/>
        <v>更新风险管理计划</v>
      </c>
      <c r="H198" t="str">
        <f>VLOOKUP(B198,'表-章节'!A:C,2,FALSE)</f>
        <v>13.1</v>
      </c>
      <c r="I198" t="str">
        <f>VLOOKUP(B198,'表-章节'!A:C,3,FALSE)</f>
        <v>13.1 识别相关方</v>
      </c>
      <c r="J198">
        <f>IF(AND(C198="输出",ISNA(VLOOKUP("输出"&amp;D198,D$1:D197,1,FALSE))),J197+1,J197)</f>
        <v>18</v>
      </c>
      <c r="K198">
        <f>VLOOKUP("输出"&amp;D198,G:J,4,FALSE)</f>
        <v>17</v>
      </c>
      <c r="L198">
        <f t="shared" si="25"/>
        <v>2</v>
      </c>
      <c r="M198" t="s">
        <v>204</v>
      </c>
      <c r="O198" t="s">
        <v>24</v>
      </c>
      <c r="P198" t="str">
        <f t="shared" si="26"/>
        <v>[风险管理计划](项目管理计划-风险管理计划)</v>
      </c>
      <c r="Q198" t="s">
        <v>24</v>
      </c>
      <c r="R198" t="str">
        <f t="shared" si="27"/>
        <v>更新</v>
      </c>
      <c r="S198" t="s">
        <v>24</v>
      </c>
      <c r="T198" t="str">
        <f t="shared" si="28"/>
        <v>13.1 识别相关方</v>
      </c>
      <c r="U198" t="s">
        <v>24</v>
      </c>
      <c r="V198" t="s">
        <v>24</v>
      </c>
      <c r="W198" t="str">
        <f t="shared" si="29"/>
        <v/>
      </c>
      <c r="X198" t="s">
        <v>24</v>
      </c>
      <c r="Y198" t="str">
        <f t="shared" si="30"/>
        <v>更新</v>
      </c>
      <c r="Z198" t="s">
        <v>24</v>
      </c>
      <c r="AA198" t="str">
        <f t="shared" si="31"/>
        <v>[风险管理计划](项目管理计划-风险管理计划)</v>
      </c>
      <c r="AB198" t="s">
        <v>24</v>
      </c>
    </row>
    <row r="199" spans="2:28">
      <c r="B199">
        <v>13.1</v>
      </c>
      <c r="C199" t="s">
        <v>86</v>
      </c>
      <c r="D199" t="s">
        <v>120</v>
      </c>
      <c r="G199" t="str">
        <f t="shared" si="24"/>
        <v>更新相关方参与计划</v>
      </c>
      <c r="H199" t="str">
        <f>VLOOKUP(B199,'表-章节'!A:C,2,FALSE)</f>
        <v>13.1</v>
      </c>
      <c r="I199" t="str">
        <f>VLOOKUP(B199,'表-章节'!A:C,3,FALSE)</f>
        <v>13.1 识别相关方</v>
      </c>
      <c r="J199">
        <f>IF(AND(C199="输出",ISNA(VLOOKUP("输出"&amp;D199,D$1:D198,1,FALSE))),J198+1,J198)</f>
        <v>18</v>
      </c>
      <c r="K199">
        <f>VLOOKUP("输出"&amp;D199,G:J,4,FALSE)</f>
        <v>19</v>
      </c>
      <c r="L199">
        <f t="shared" si="25"/>
        <v>2</v>
      </c>
      <c r="M199" t="s">
        <v>211</v>
      </c>
      <c r="O199" t="s">
        <v>24</v>
      </c>
      <c r="P199" t="str">
        <f t="shared" si="26"/>
        <v>[相关方参与计划](项目管理计划-相关方参与计划)</v>
      </c>
      <c r="Q199" t="s">
        <v>24</v>
      </c>
      <c r="R199" t="str">
        <f t="shared" si="27"/>
        <v>更新</v>
      </c>
      <c r="S199" t="s">
        <v>24</v>
      </c>
      <c r="T199" t="str">
        <f t="shared" si="28"/>
        <v>13.1 识别相关方</v>
      </c>
      <c r="U199" t="s">
        <v>24</v>
      </c>
      <c r="V199" t="s">
        <v>24</v>
      </c>
      <c r="W199" t="str">
        <f t="shared" si="29"/>
        <v/>
      </c>
      <c r="X199" t="s">
        <v>24</v>
      </c>
      <c r="Y199" t="str">
        <f t="shared" si="30"/>
        <v>更新</v>
      </c>
      <c r="Z199" t="s">
        <v>24</v>
      </c>
      <c r="AA199" t="str">
        <f t="shared" si="31"/>
        <v>[相关方参与计划](项目管理计划-相关方参与计划)</v>
      </c>
      <c r="AB199" t="s">
        <v>24</v>
      </c>
    </row>
    <row r="200" spans="2:28">
      <c r="B200">
        <v>13.1</v>
      </c>
      <c r="C200" t="s">
        <v>88</v>
      </c>
      <c r="D200" t="s">
        <v>126</v>
      </c>
      <c r="G200" t="str">
        <f t="shared" si="24"/>
        <v>输入沟通管理计划</v>
      </c>
      <c r="H200" t="str">
        <f>VLOOKUP(B200,'表-章节'!A:C,2,FALSE)</f>
        <v>13.1</v>
      </c>
      <c r="I200" t="str">
        <f>VLOOKUP(B200,'表-章节'!A:C,3,FALSE)</f>
        <v>13.1 识别相关方</v>
      </c>
      <c r="J200">
        <f>IF(AND(C200="输出",ISNA(VLOOKUP("输出"&amp;D200,D$1:D199,1,FALSE))),J199+1,J199)</f>
        <v>18</v>
      </c>
      <c r="K200">
        <f>VLOOKUP("输出"&amp;D200,G:J,4,FALSE)</f>
        <v>16</v>
      </c>
      <c r="L200">
        <f t="shared" si="25"/>
        <v>3</v>
      </c>
      <c r="M200" t="s">
        <v>213</v>
      </c>
      <c r="O200" t="s">
        <v>24</v>
      </c>
      <c r="P200" t="str">
        <f t="shared" si="26"/>
        <v>[沟通管理计划](项目管理计划-沟通管理计划)</v>
      </c>
      <c r="Q200" t="s">
        <v>24</v>
      </c>
      <c r="R200" t="str">
        <f t="shared" si="27"/>
        <v>输入</v>
      </c>
      <c r="S200" t="s">
        <v>24</v>
      </c>
      <c r="T200" t="str">
        <f t="shared" si="28"/>
        <v>13.1 识别相关方</v>
      </c>
      <c r="U200" t="s">
        <v>24</v>
      </c>
      <c r="V200" t="s">
        <v>24</v>
      </c>
      <c r="W200" t="str">
        <f t="shared" si="29"/>
        <v/>
      </c>
      <c r="X200" t="s">
        <v>24</v>
      </c>
      <c r="Y200" t="str">
        <f t="shared" si="30"/>
        <v>输入</v>
      </c>
      <c r="Z200" t="s">
        <v>24</v>
      </c>
      <c r="AA200" t="str">
        <f t="shared" si="31"/>
        <v>[沟通管理计划](项目管理计划-沟通管理计划)</v>
      </c>
      <c r="AB200" t="s">
        <v>24</v>
      </c>
    </row>
    <row r="201" spans="2:28">
      <c r="B201">
        <v>13.1</v>
      </c>
      <c r="C201" t="s">
        <v>88</v>
      </c>
      <c r="D201" t="s">
        <v>120</v>
      </c>
      <c r="G201" t="str">
        <f t="shared" si="24"/>
        <v>输入相关方参与计划</v>
      </c>
      <c r="H201" t="str">
        <f>VLOOKUP(B201,'表-章节'!A:C,2,FALSE)</f>
        <v>13.1</v>
      </c>
      <c r="I201" t="str">
        <f>VLOOKUP(B201,'表-章节'!A:C,3,FALSE)</f>
        <v>13.1 识别相关方</v>
      </c>
      <c r="J201">
        <f>IF(AND(C201="输出",ISNA(VLOOKUP("输出"&amp;D201,D$1:D200,1,FALSE))),J200+1,J200)</f>
        <v>18</v>
      </c>
      <c r="K201">
        <f>VLOOKUP("输出"&amp;D201,G:J,4,FALSE)</f>
        <v>19</v>
      </c>
      <c r="L201">
        <f t="shared" si="25"/>
        <v>3</v>
      </c>
      <c r="M201" t="s">
        <v>186</v>
      </c>
      <c r="O201" t="s">
        <v>24</v>
      </c>
      <c r="P201" t="str">
        <f t="shared" si="26"/>
        <v>[相关方参与计划](项目管理计划-相关方参与计划)</v>
      </c>
      <c r="Q201" t="s">
        <v>24</v>
      </c>
      <c r="R201" t="str">
        <f t="shared" si="27"/>
        <v>输入</v>
      </c>
      <c r="S201" t="s">
        <v>24</v>
      </c>
      <c r="T201" t="str">
        <f t="shared" si="28"/>
        <v>13.1 识别相关方</v>
      </c>
      <c r="U201" t="s">
        <v>24</v>
      </c>
      <c r="V201" t="s">
        <v>24</v>
      </c>
      <c r="W201" t="str">
        <f t="shared" si="29"/>
        <v/>
      </c>
      <c r="X201" t="s">
        <v>24</v>
      </c>
      <c r="Y201" t="str">
        <f t="shared" si="30"/>
        <v>输入</v>
      </c>
      <c r="Z201" t="s">
        <v>24</v>
      </c>
      <c r="AA201" t="str">
        <f t="shared" si="31"/>
        <v>[相关方参与计划](项目管理计划-相关方参与计划)</v>
      </c>
      <c r="AB201" t="s">
        <v>24</v>
      </c>
    </row>
    <row r="202" spans="2:28">
      <c r="B202">
        <v>13.2</v>
      </c>
      <c r="C202" t="s">
        <v>84</v>
      </c>
      <c r="D202" t="s">
        <v>120</v>
      </c>
      <c r="G202" t="str">
        <f t="shared" si="24"/>
        <v>输出相关方参与计划</v>
      </c>
      <c r="H202" t="str">
        <f>VLOOKUP(B202,'表-章节'!A:C,2,FALSE)</f>
        <v>13.2</v>
      </c>
      <c r="I202" t="str">
        <f>VLOOKUP(B202,'表-章节'!A:C,3,FALSE)</f>
        <v>13.2 规划相关方参与</v>
      </c>
      <c r="J202">
        <f>IF(AND(C202="输出",ISNA(VLOOKUP("输出"&amp;D202,D$1:D201,1,FALSE))),J201+1,J201)</f>
        <v>19</v>
      </c>
      <c r="K202">
        <f>VLOOKUP("输出"&amp;D202,G:J,4,FALSE)</f>
        <v>19</v>
      </c>
      <c r="L202">
        <f t="shared" si="25"/>
        <v>1</v>
      </c>
      <c r="M202" t="s">
        <v>218</v>
      </c>
      <c r="O202" t="s">
        <v>24</v>
      </c>
      <c r="P202" t="str">
        <f t="shared" si="26"/>
        <v/>
      </c>
      <c r="Q202" t="s">
        <v>24</v>
      </c>
      <c r="R202" t="str">
        <f t="shared" si="27"/>
        <v>输出</v>
      </c>
      <c r="S202" t="s">
        <v>24</v>
      </c>
      <c r="T202" t="str">
        <f t="shared" si="28"/>
        <v>13.2 规划相关方参与</v>
      </c>
      <c r="U202" t="s">
        <v>24</v>
      </c>
      <c r="V202" t="s">
        <v>24</v>
      </c>
      <c r="W202" t="str">
        <f t="shared" si="29"/>
        <v>13.2 规划相关方参与</v>
      </c>
      <c r="X202" t="s">
        <v>24</v>
      </c>
      <c r="Y202" t="str">
        <f t="shared" si="30"/>
        <v>输出</v>
      </c>
      <c r="Z202" t="s">
        <v>24</v>
      </c>
      <c r="AA202" t="str">
        <f t="shared" si="31"/>
        <v>[相关方参与计划](项目管理计划-相关方参与计划)</v>
      </c>
      <c r="AB202" t="s">
        <v>24</v>
      </c>
    </row>
    <row r="203" spans="2:28">
      <c r="B203">
        <v>13.2</v>
      </c>
      <c r="C203" t="s">
        <v>88</v>
      </c>
      <c r="D203" t="s">
        <v>124</v>
      </c>
      <c r="G203" t="str">
        <f t="shared" si="24"/>
        <v>输入资源管理计划</v>
      </c>
      <c r="H203" t="str">
        <f>VLOOKUP(B203,'表-章节'!A:C,2,FALSE)</f>
        <v>13.2</v>
      </c>
      <c r="I203" t="str">
        <f>VLOOKUP(B203,'表-章节'!A:C,3,FALSE)</f>
        <v>13.2 规划相关方参与</v>
      </c>
      <c r="J203">
        <f>IF(AND(C203="输出",ISNA(VLOOKUP("输出"&amp;D203,D$1:D202,1,FALSE))),J202+1,J202)</f>
        <v>19</v>
      </c>
      <c r="K203">
        <f>VLOOKUP("输出"&amp;D203,G:J,4,FALSE)</f>
        <v>15</v>
      </c>
      <c r="L203">
        <f t="shared" si="25"/>
        <v>3</v>
      </c>
      <c r="M203" t="s">
        <v>207</v>
      </c>
      <c r="O203" t="s">
        <v>24</v>
      </c>
      <c r="P203" t="str">
        <f t="shared" si="26"/>
        <v>[资源管理计划](项目管理计划-资源管理计划)</v>
      </c>
      <c r="Q203" t="s">
        <v>24</v>
      </c>
      <c r="R203" t="str">
        <f t="shared" si="27"/>
        <v>输入</v>
      </c>
      <c r="S203" t="s">
        <v>24</v>
      </c>
      <c r="T203" t="str">
        <f t="shared" si="28"/>
        <v>13.2 规划相关方参与</v>
      </c>
      <c r="U203" t="s">
        <v>24</v>
      </c>
      <c r="V203" t="s">
        <v>24</v>
      </c>
      <c r="W203" t="str">
        <f t="shared" si="29"/>
        <v/>
      </c>
      <c r="X203" t="s">
        <v>24</v>
      </c>
      <c r="Y203" t="str">
        <f t="shared" si="30"/>
        <v>输入</v>
      </c>
      <c r="Z203" t="s">
        <v>24</v>
      </c>
      <c r="AA203" t="str">
        <f t="shared" si="31"/>
        <v>[资源管理计划](项目管理计划-资源管理计划)</v>
      </c>
      <c r="AB203" t="s">
        <v>24</v>
      </c>
    </row>
    <row r="204" spans="2:28">
      <c r="B204">
        <v>13.2</v>
      </c>
      <c r="C204" t="s">
        <v>88</v>
      </c>
      <c r="D204" t="s">
        <v>126</v>
      </c>
      <c r="G204" t="str">
        <f t="shared" si="24"/>
        <v>输入沟通管理计划</v>
      </c>
      <c r="H204" t="str">
        <f>VLOOKUP(B204,'表-章节'!A:C,2,FALSE)</f>
        <v>13.2</v>
      </c>
      <c r="I204" t="str">
        <f>VLOOKUP(B204,'表-章节'!A:C,3,FALSE)</f>
        <v>13.2 规划相关方参与</v>
      </c>
      <c r="J204">
        <f>IF(AND(C204="输出",ISNA(VLOOKUP("输出"&amp;D204,D$1:D203,1,FALSE))),J203+1,J203)</f>
        <v>19</v>
      </c>
      <c r="K204">
        <f>VLOOKUP("输出"&amp;D204,G:J,4,FALSE)</f>
        <v>16</v>
      </c>
      <c r="L204">
        <f t="shared" si="25"/>
        <v>3</v>
      </c>
      <c r="M204" t="s">
        <v>213</v>
      </c>
      <c r="O204" t="s">
        <v>24</v>
      </c>
      <c r="P204" t="str">
        <f t="shared" si="26"/>
        <v>[沟通管理计划](项目管理计划-沟通管理计划)</v>
      </c>
      <c r="Q204" t="s">
        <v>24</v>
      </c>
      <c r="R204" t="str">
        <f t="shared" si="27"/>
        <v>输入</v>
      </c>
      <c r="S204" t="s">
        <v>24</v>
      </c>
      <c r="T204" t="str">
        <f t="shared" si="28"/>
        <v>13.2 规划相关方参与</v>
      </c>
      <c r="U204" t="s">
        <v>24</v>
      </c>
      <c r="V204" t="s">
        <v>24</v>
      </c>
      <c r="W204" t="str">
        <f t="shared" si="29"/>
        <v/>
      </c>
      <c r="X204" t="s">
        <v>24</v>
      </c>
      <c r="Y204" t="str">
        <f t="shared" si="30"/>
        <v>输入</v>
      </c>
      <c r="Z204" t="s">
        <v>24</v>
      </c>
      <c r="AA204" t="str">
        <f t="shared" si="31"/>
        <v>[沟通管理计划](项目管理计划-沟通管理计划)</v>
      </c>
      <c r="AB204" t="s">
        <v>24</v>
      </c>
    </row>
    <row r="205" spans="2:28">
      <c r="B205">
        <v>13.2</v>
      </c>
      <c r="C205" t="s">
        <v>88</v>
      </c>
      <c r="D205" t="s">
        <v>123</v>
      </c>
      <c r="G205" t="str">
        <f t="shared" si="24"/>
        <v>输入风险管理计划</v>
      </c>
      <c r="H205" t="str">
        <f>VLOOKUP(B205,'表-章节'!A:C,2,FALSE)</f>
        <v>13.2</v>
      </c>
      <c r="I205" t="str">
        <f>VLOOKUP(B205,'表-章节'!A:C,3,FALSE)</f>
        <v>13.2 规划相关方参与</v>
      </c>
      <c r="J205">
        <f>IF(AND(C205="输出",ISNA(VLOOKUP("输出"&amp;D205,D$1:D204,1,FALSE))),J204+1,J204)</f>
        <v>19</v>
      </c>
      <c r="K205">
        <f>VLOOKUP("输出"&amp;D205,G:J,4,FALSE)</f>
        <v>17</v>
      </c>
      <c r="L205">
        <f t="shared" si="25"/>
        <v>3</v>
      </c>
      <c r="M205" t="s">
        <v>199</v>
      </c>
      <c r="O205" t="s">
        <v>24</v>
      </c>
      <c r="P205" t="str">
        <f t="shared" si="26"/>
        <v>[风险管理计划](项目管理计划-风险管理计划)</v>
      </c>
      <c r="Q205" t="s">
        <v>24</v>
      </c>
      <c r="R205" t="str">
        <f t="shared" si="27"/>
        <v>输入</v>
      </c>
      <c r="S205" t="s">
        <v>24</v>
      </c>
      <c r="T205" t="str">
        <f t="shared" si="28"/>
        <v>13.2 规划相关方参与</v>
      </c>
      <c r="U205" t="s">
        <v>24</v>
      </c>
      <c r="V205" t="s">
        <v>24</v>
      </c>
      <c r="W205" t="str">
        <f t="shared" si="29"/>
        <v/>
      </c>
      <c r="X205" t="s">
        <v>24</v>
      </c>
      <c r="Y205" t="str">
        <f t="shared" si="30"/>
        <v>输入</v>
      </c>
      <c r="Z205" t="s">
        <v>24</v>
      </c>
      <c r="AA205" t="str">
        <f t="shared" si="31"/>
        <v>[风险管理计划](项目管理计划-风险管理计划)</v>
      </c>
      <c r="AB205" t="s">
        <v>24</v>
      </c>
    </row>
    <row r="206" spans="2:28">
      <c r="B206">
        <v>13.3</v>
      </c>
      <c r="C206" t="s">
        <v>86</v>
      </c>
      <c r="D206" t="s">
        <v>124</v>
      </c>
      <c r="G206" t="str">
        <f t="shared" si="24"/>
        <v>更新资源管理计划</v>
      </c>
      <c r="H206" t="str">
        <f>VLOOKUP(B206,'表-章节'!A:C,2,FALSE)</f>
        <v>13.3</v>
      </c>
      <c r="I206" t="str">
        <f>VLOOKUP(B206,'表-章节'!A:C,3,FALSE)</f>
        <v>13.3 管理相关方参与</v>
      </c>
      <c r="J206">
        <f>IF(AND(C206="输出",ISNA(VLOOKUP("输出"&amp;D206,D$1:D205,1,FALSE))),J205+1,J205)</f>
        <v>19</v>
      </c>
      <c r="K206">
        <f>VLOOKUP("输出"&amp;D206,G:J,4,FALSE)</f>
        <v>15</v>
      </c>
      <c r="L206">
        <f t="shared" si="25"/>
        <v>2</v>
      </c>
      <c r="M206" t="s">
        <v>208</v>
      </c>
      <c r="O206" t="s">
        <v>24</v>
      </c>
      <c r="P206" t="str">
        <f t="shared" si="26"/>
        <v>[资源管理计划](项目管理计划-资源管理计划)</v>
      </c>
      <c r="Q206" t="s">
        <v>24</v>
      </c>
      <c r="R206" t="str">
        <f t="shared" si="27"/>
        <v>更新</v>
      </c>
      <c r="S206" t="s">
        <v>24</v>
      </c>
      <c r="T206" t="str">
        <f t="shared" si="28"/>
        <v>13.3 管理相关方参与</v>
      </c>
      <c r="U206" t="s">
        <v>24</v>
      </c>
      <c r="V206" t="s">
        <v>24</v>
      </c>
      <c r="W206" t="str">
        <f t="shared" si="29"/>
        <v>13.3 管理相关方参与</v>
      </c>
      <c r="X206" t="s">
        <v>24</v>
      </c>
      <c r="Y206" t="str">
        <f t="shared" si="30"/>
        <v>更新</v>
      </c>
      <c r="Z206" t="s">
        <v>24</v>
      </c>
      <c r="AA206" t="str">
        <f t="shared" si="31"/>
        <v>[资源管理计划](项目管理计划-资源管理计划)</v>
      </c>
      <c r="AB206" t="s">
        <v>24</v>
      </c>
    </row>
    <row r="207" spans="2:28">
      <c r="B207">
        <v>13.3</v>
      </c>
      <c r="C207" t="s">
        <v>86</v>
      </c>
      <c r="D207" t="s">
        <v>126</v>
      </c>
      <c r="G207" t="str">
        <f t="shared" si="24"/>
        <v>更新沟通管理计划</v>
      </c>
      <c r="H207" t="str">
        <f>VLOOKUP(B207,'表-章节'!A:C,2,FALSE)</f>
        <v>13.3</v>
      </c>
      <c r="I207" t="str">
        <f>VLOOKUP(B207,'表-章节'!A:C,3,FALSE)</f>
        <v>13.3 管理相关方参与</v>
      </c>
      <c r="J207">
        <f>IF(AND(C207="输出",ISNA(VLOOKUP("输出"&amp;D207,D$1:D206,1,FALSE))),J206+1,J206)</f>
        <v>19</v>
      </c>
      <c r="K207">
        <f>VLOOKUP("输出"&amp;D207,G:J,4,FALSE)</f>
        <v>16</v>
      </c>
      <c r="L207">
        <f t="shared" si="25"/>
        <v>2</v>
      </c>
      <c r="M207" t="s">
        <v>212</v>
      </c>
      <c r="O207" t="s">
        <v>24</v>
      </c>
      <c r="P207" t="str">
        <f t="shared" si="26"/>
        <v>[沟通管理计划](项目管理计划-沟通管理计划)</v>
      </c>
      <c r="Q207" t="s">
        <v>24</v>
      </c>
      <c r="R207" t="str">
        <f t="shared" si="27"/>
        <v>更新</v>
      </c>
      <c r="S207" t="s">
        <v>24</v>
      </c>
      <c r="T207" t="str">
        <f t="shared" si="28"/>
        <v>13.3 管理相关方参与</v>
      </c>
      <c r="U207" t="s">
        <v>24</v>
      </c>
      <c r="V207" t="s">
        <v>24</v>
      </c>
      <c r="W207" t="str">
        <f t="shared" si="29"/>
        <v/>
      </c>
      <c r="X207" t="s">
        <v>24</v>
      </c>
      <c r="Y207" t="str">
        <f t="shared" si="30"/>
        <v>更新</v>
      </c>
      <c r="Z207" t="s">
        <v>24</v>
      </c>
      <c r="AA207" t="str">
        <f t="shared" si="31"/>
        <v>[沟通管理计划](项目管理计划-沟通管理计划)</v>
      </c>
      <c r="AB207" t="s">
        <v>24</v>
      </c>
    </row>
    <row r="208" spans="2:28">
      <c r="B208">
        <v>13.3</v>
      </c>
      <c r="C208" t="s">
        <v>86</v>
      </c>
      <c r="D208" t="s">
        <v>126</v>
      </c>
      <c r="G208" t="str">
        <f t="shared" si="24"/>
        <v>更新沟通管理计划</v>
      </c>
      <c r="H208" t="str">
        <f>VLOOKUP(B208,'表-章节'!A:C,2,FALSE)</f>
        <v>13.3</v>
      </c>
      <c r="I208" t="str">
        <f>VLOOKUP(B208,'表-章节'!A:C,3,FALSE)</f>
        <v>13.3 管理相关方参与</v>
      </c>
      <c r="J208">
        <f>IF(AND(C208="输出",ISNA(VLOOKUP("输出"&amp;D208,D$1:D207,1,FALSE))),J207+1,J207)</f>
        <v>19</v>
      </c>
      <c r="K208">
        <f>VLOOKUP("输出"&amp;D208,G:J,4,FALSE)</f>
        <v>16</v>
      </c>
      <c r="L208">
        <f t="shared" si="25"/>
        <v>2</v>
      </c>
      <c r="M208" t="s">
        <v>212</v>
      </c>
      <c r="O208" t="s">
        <v>24</v>
      </c>
      <c r="P208" t="str">
        <f t="shared" si="26"/>
        <v/>
      </c>
      <c r="Q208" t="s">
        <v>24</v>
      </c>
      <c r="R208" t="str">
        <f t="shared" si="27"/>
        <v>更新</v>
      </c>
      <c r="S208" t="s">
        <v>24</v>
      </c>
      <c r="T208" t="str">
        <f t="shared" si="28"/>
        <v>13.3 管理相关方参与</v>
      </c>
      <c r="U208" t="s">
        <v>24</v>
      </c>
      <c r="V208" t="s">
        <v>24</v>
      </c>
      <c r="W208" t="str">
        <f t="shared" si="29"/>
        <v/>
      </c>
      <c r="X208" t="s">
        <v>24</v>
      </c>
      <c r="Y208" t="str">
        <f t="shared" si="30"/>
        <v>更新</v>
      </c>
      <c r="Z208" t="s">
        <v>24</v>
      </c>
      <c r="AA208" t="str">
        <f t="shared" si="31"/>
        <v>[沟通管理计划](项目管理计划-沟通管理计划)</v>
      </c>
      <c r="AB208" t="s">
        <v>24</v>
      </c>
    </row>
    <row r="209" spans="2:28">
      <c r="B209">
        <v>13.3</v>
      </c>
      <c r="C209" t="s">
        <v>86</v>
      </c>
      <c r="D209" t="s">
        <v>120</v>
      </c>
      <c r="G209" t="str">
        <f t="shared" si="24"/>
        <v>更新相关方参与计划</v>
      </c>
      <c r="H209" t="str">
        <f>VLOOKUP(B209,'表-章节'!A:C,2,FALSE)</f>
        <v>13.3</v>
      </c>
      <c r="I209" t="str">
        <f>VLOOKUP(B209,'表-章节'!A:C,3,FALSE)</f>
        <v>13.3 管理相关方参与</v>
      </c>
      <c r="J209">
        <f>IF(AND(C209="输出",ISNA(VLOOKUP("输出"&amp;D209,D$1:D208,1,FALSE))),J208+1,J208)</f>
        <v>19</v>
      </c>
      <c r="K209">
        <f>VLOOKUP("输出"&amp;D209,G:J,4,FALSE)</f>
        <v>19</v>
      </c>
      <c r="L209">
        <f t="shared" si="25"/>
        <v>2</v>
      </c>
      <c r="M209" t="s">
        <v>211</v>
      </c>
      <c r="O209" t="s">
        <v>24</v>
      </c>
      <c r="P209" t="str">
        <f t="shared" si="26"/>
        <v>[相关方参与计划](项目管理计划-相关方参与计划)</v>
      </c>
      <c r="Q209" t="s">
        <v>24</v>
      </c>
      <c r="R209" t="str">
        <f t="shared" si="27"/>
        <v>更新</v>
      </c>
      <c r="S209" t="s">
        <v>24</v>
      </c>
      <c r="T209" t="str">
        <f t="shared" si="28"/>
        <v>13.3 管理相关方参与</v>
      </c>
      <c r="U209" t="s">
        <v>24</v>
      </c>
      <c r="V209" t="s">
        <v>24</v>
      </c>
      <c r="W209" t="str">
        <f t="shared" si="29"/>
        <v/>
      </c>
      <c r="X209" t="s">
        <v>24</v>
      </c>
      <c r="Y209" t="str">
        <f t="shared" si="30"/>
        <v>更新</v>
      </c>
      <c r="Z209" t="s">
        <v>24</v>
      </c>
      <c r="AA209" t="str">
        <f t="shared" si="31"/>
        <v>[相关方参与计划](项目管理计划-相关方参与计划)</v>
      </c>
      <c r="AB209" t="s">
        <v>24</v>
      </c>
    </row>
    <row r="210" spans="2:28">
      <c r="B210">
        <v>13.3</v>
      </c>
      <c r="C210" t="s">
        <v>86</v>
      </c>
      <c r="D210" t="s">
        <v>120</v>
      </c>
      <c r="G210" t="str">
        <f t="shared" si="24"/>
        <v>更新相关方参与计划</v>
      </c>
      <c r="H210" t="str">
        <f>VLOOKUP(B210,'表-章节'!A:C,2,FALSE)</f>
        <v>13.3</v>
      </c>
      <c r="I210" t="str">
        <f>VLOOKUP(B210,'表-章节'!A:C,3,FALSE)</f>
        <v>13.3 管理相关方参与</v>
      </c>
      <c r="J210">
        <f>IF(AND(C210="输出",ISNA(VLOOKUP("输出"&amp;D210,D$1:D209,1,FALSE))),J209+1,J209)</f>
        <v>19</v>
      </c>
      <c r="K210">
        <f>VLOOKUP("输出"&amp;D210,G:J,4,FALSE)</f>
        <v>19</v>
      </c>
      <c r="L210">
        <f t="shared" si="25"/>
        <v>2</v>
      </c>
      <c r="M210" t="s">
        <v>211</v>
      </c>
      <c r="O210" t="s">
        <v>24</v>
      </c>
      <c r="P210" t="str">
        <f t="shared" si="26"/>
        <v/>
      </c>
      <c r="Q210" t="s">
        <v>24</v>
      </c>
      <c r="R210" t="str">
        <f t="shared" si="27"/>
        <v>更新</v>
      </c>
      <c r="S210" t="s">
        <v>24</v>
      </c>
      <c r="T210" t="str">
        <f t="shared" si="28"/>
        <v>13.3 管理相关方参与</v>
      </c>
      <c r="U210" t="s">
        <v>24</v>
      </c>
      <c r="V210" t="s">
        <v>24</v>
      </c>
      <c r="W210" t="str">
        <f t="shared" si="29"/>
        <v/>
      </c>
      <c r="X210" t="s">
        <v>24</v>
      </c>
      <c r="Y210" t="str">
        <f t="shared" si="30"/>
        <v>更新</v>
      </c>
      <c r="Z210" t="s">
        <v>24</v>
      </c>
      <c r="AA210" t="str">
        <f t="shared" si="31"/>
        <v>[相关方参与计划](项目管理计划-相关方参与计划)</v>
      </c>
      <c r="AB210" t="s">
        <v>24</v>
      </c>
    </row>
    <row r="211" spans="2:28">
      <c r="B211">
        <v>13.3</v>
      </c>
      <c r="C211" t="s">
        <v>88</v>
      </c>
      <c r="D211" t="s">
        <v>102</v>
      </c>
      <c r="G211" t="str">
        <f t="shared" si="24"/>
        <v>输入变更管理计划</v>
      </c>
      <c r="H211" t="str">
        <f>VLOOKUP(B211,'表-章节'!A:C,2,FALSE)</f>
        <v>13.3</v>
      </c>
      <c r="I211" t="str">
        <f>VLOOKUP(B211,'表-章节'!A:C,3,FALSE)</f>
        <v>13.3 管理相关方参与</v>
      </c>
      <c r="J211">
        <f>IF(AND(C211="输出",ISNA(VLOOKUP("输出"&amp;D211,D$1:D210,1,FALSE))),J210+1,J210)</f>
        <v>19</v>
      </c>
      <c r="K211">
        <f>VLOOKUP("输出"&amp;D211,G:J,4,FALSE)</f>
        <v>2</v>
      </c>
      <c r="L211">
        <f t="shared" si="25"/>
        <v>3</v>
      </c>
      <c r="M211" t="s">
        <v>174</v>
      </c>
      <c r="O211" t="s">
        <v>24</v>
      </c>
      <c r="P211" t="str">
        <f t="shared" si="26"/>
        <v>[变更管理计划](项目管理计划-变更管理计划)</v>
      </c>
      <c r="Q211" t="s">
        <v>24</v>
      </c>
      <c r="R211" t="str">
        <f t="shared" si="27"/>
        <v>输入</v>
      </c>
      <c r="S211" t="s">
        <v>24</v>
      </c>
      <c r="T211" t="str">
        <f t="shared" si="28"/>
        <v>13.3 管理相关方参与</v>
      </c>
      <c r="U211" t="s">
        <v>24</v>
      </c>
      <c r="V211" t="s">
        <v>24</v>
      </c>
      <c r="W211" t="str">
        <f t="shared" si="29"/>
        <v/>
      </c>
      <c r="X211" t="s">
        <v>24</v>
      </c>
      <c r="Y211" t="str">
        <f t="shared" si="30"/>
        <v>输入</v>
      </c>
      <c r="Z211" t="s">
        <v>24</v>
      </c>
      <c r="AA211" t="str">
        <f t="shared" si="31"/>
        <v>[变更管理计划](项目管理计划-变更管理计划)</v>
      </c>
      <c r="AB211" t="s">
        <v>24</v>
      </c>
    </row>
    <row r="212" spans="2:28">
      <c r="B212">
        <v>13.3</v>
      </c>
      <c r="C212" t="s">
        <v>88</v>
      </c>
      <c r="D212" t="s">
        <v>126</v>
      </c>
      <c r="G212" t="str">
        <f t="shared" si="24"/>
        <v>输入沟通管理计划</v>
      </c>
      <c r="H212" t="str">
        <f>VLOOKUP(B212,'表-章节'!A:C,2,FALSE)</f>
        <v>13.3</v>
      </c>
      <c r="I212" t="str">
        <f>VLOOKUP(B212,'表-章节'!A:C,3,FALSE)</f>
        <v>13.3 管理相关方参与</v>
      </c>
      <c r="J212">
        <f>IF(AND(C212="输出",ISNA(VLOOKUP("输出"&amp;D212,D$1:D211,1,FALSE))),J211+1,J211)</f>
        <v>19</v>
      </c>
      <c r="K212">
        <f>VLOOKUP("输出"&amp;D212,G:J,4,FALSE)</f>
        <v>16</v>
      </c>
      <c r="L212">
        <f t="shared" si="25"/>
        <v>3</v>
      </c>
      <c r="M212" t="s">
        <v>213</v>
      </c>
      <c r="O212" t="s">
        <v>24</v>
      </c>
      <c r="P212" t="str">
        <f t="shared" si="26"/>
        <v>[沟通管理计划](项目管理计划-沟通管理计划)</v>
      </c>
      <c r="Q212" t="s">
        <v>24</v>
      </c>
      <c r="R212" t="str">
        <f t="shared" si="27"/>
        <v>输入</v>
      </c>
      <c r="S212" t="s">
        <v>24</v>
      </c>
      <c r="T212" t="str">
        <f t="shared" si="28"/>
        <v>13.3 管理相关方参与</v>
      </c>
      <c r="U212" t="s">
        <v>24</v>
      </c>
      <c r="V212" t="s">
        <v>24</v>
      </c>
      <c r="W212" t="str">
        <f t="shared" si="29"/>
        <v/>
      </c>
      <c r="X212" t="s">
        <v>24</v>
      </c>
      <c r="Y212" t="str">
        <f t="shared" si="30"/>
        <v>输入</v>
      </c>
      <c r="Z212" t="s">
        <v>24</v>
      </c>
      <c r="AA212" t="str">
        <f t="shared" si="31"/>
        <v>[沟通管理计划](项目管理计划-沟通管理计划)</v>
      </c>
      <c r="AB212" t="s">
        <v>24</v>
      </c>
    </row>
    <row r="213" spans="2:28">
      <c r="B213">
        <v>13.3</v>
      </c>
      <c r="C213" t="s">
        <v>88</v>
      </c>
      <c r="D213" t="s">
        <v>123</v>
      </c>
      <c r="G213" t="str">
        <f t="shared" si="24"/>
        <v>输入风险管理计划</v>
      </c>
      <c r="H213" t="str">
        <f>VLOOKUP(B213,'表-章节'!A:C,2,FALSE)</f>
        <v>13.3</v>
      </c>
      <c r="I213" t="str">
        <f>VLOOKUP(B213,'表-章节'!A:C,3,FALSE)</f>
        <v>13.3 管理相关方参与</v>
      </c>
      <c r="J213">
        <f>IF(AND(C213="输出",ISNA(VLOOKUP("输出"&amp;D213,D$1:D212,1,FALSE))),J212+1,J212)</f>
        <v>19</v>
      </c>
      <c r="K213">
        <f>VLOOKUP("输出"&amp;D213,G:J,4,FALSE)</f>
        <v>17</v>
      </c>
      <c r="L213">
        <f t="shared" si="25"/>
        <v>3</v>
      </c>
      <c r="M213" t="s">
        <v>199</v>
      </c>
      <c r="O213" t="s">
        <v>24</v>
      </c>
      <c r="P213" t="str">
        <f t="shared" si="26"/>
        <v>[风险管理计划](项目管理计划-风险管理计划)</v>
      </c>
      <c r="Q213" t="s">
        <v>24</v>
      </c>
      <c r="R213" t="str">
        <f t="shared" si="27"/>
        <v>输入</v>
      </c>
      <c r="S213" t="s">
        <v>24</v>
      </c>
      <c r="T213" t="str">
        <f t="shared" si="28"/>
        <v>13.3 管理相关方参与</v>
      </c>
      <c r="U213" t="s">
        <v>24</v>
      </c>
      <c r="V213" t="s">
        <v>24</v>
      </c>
      <c r="W213" t="str">
        <f t="shared" si="29"/>
        <v/>
      </c>
      <c r="X213" t="s">
        <v>24</v>
      </c>
      <c r="Y213" t="str">
        <f t="shared" si="30"/>
        <v>输入</v>
      </c>
      <c r="Z213" t="s">
        <v>24</v>
      </c>
      <c r="AA213" t="str">
        <f t="shared" si="31"/>
        <v>[风险管理计划](项目管理计划-风险管理计划)</v>
      </c>
      <c r="AB213" t="s">
        <v>24</v>
      </c>
    </row>
    <row r="214" spans="2:28">
      <c r="B214">
        <v>13.3</v>
      </c>
      <c r="C214" t="s">
        <v>88</v>
      </c>
      <c r="D214" t="s">
        <v>120</v>
      </c>
      <c r="G214" t="str">
        <f t="shared" si="24"/>
        <v>输入相关方参与计划</v>
      </c>
      <c r="H214" t="str">
        <f>VLOOKUP(B214,'表-章节'!A:C,2,FALSE)</f>
        <v>13.3</v>
      </c>
      <c r="I214" t="str">
        <f>VLOOKUP(B214,'表-章节'!A:C,3,FALSE)</f>
        <v>13.3 管理相关方参与</v>
      </c>
      <c r="J214">
        <f>IF(AND(C214="输出",ISNA(VLOOKUP("输出"&amp;D214,D$1:D213,1,FALSE))),J213+1,J213)</f>
        <v>19</v>
      </c>
      <c r="K214">
        <f>VLOOKUP("输出"&amp;D214,G:J,4,FALSE)</f>
        <v>19</v>
      </c>
      <c r="L214">
        <f t="shared" si="25"/>
        <v>3</v>
      </c>
      <c r="M214" t="s">
        <v>186</v>
      </c>
      <c r="O214" t="s">
        <v>24</v>
      </c>
      <c r="P214" t="str">
        <f t="shared" si="26"/>
        <v>[相关方参与计划](项目管理计划-相关方参与计划)</v>
      </c>
      <c r="Q214" t="s">
        <v>24</v>
      </c>
      <c r="R214" t="str">
        <f t="shared" si="27"/>
        <v>输入</v>
      </c>
      <c r="S214" t="s">
        <v>24</v>
      </c>
      <c r="T214" t="str">
        <f t="shared" si="28"/>
        <v>13.3 管理相关方参与</v>
      </c>
      <c r="U214" t="s">
        <v>24</v>
      </c>
      <c r="V214" t="s">
        <v>24</v>
      </c>
      <c r="W214" t="str">
        <f t="shared" si="29"/>
        <v/>
      </c>
      <c r="X214" t="s">
        <v>24</v>
      </c>
      <c r="Y214" t="str">
        <f t="shared" si="30"/>
        <v>输入</v>
      </c>
      <c r="Z214" t="s">
        <v>24</v>
      </c>
      <c r="AA214" t="str">
        <f t="shared" si="31"/>
        <v>[相关方参与计划](项目管理计划-相关方参与计划)</v>
      </c>
      <c r="AB214" t="s">
        <v>24</v>
      </c>
    </row>
    <row r="215" spans="2:28">
      <c r="B215">
        <v>13.4</v>
      </c>
      <c r="C215" t="s">
        <v>88</v>
      </c>
      <c r="D215" t="s">
        <v>124</v>
      </c>
      <c r="G215" t="str">
        <f t="shared" si="24"/>
        <v>输入资源管理计划</v>
      </c>
      <c r="H215" t="str">
        <f>VLOOKUP(B215,'表-章节'!A:C,2,FALSE)</f>
        <v>13.4</v>
      </c>
      <c r="I215" t="str">
        <f>VLOOKUP(B215,'表-章节'!A:C,3,FALSE)</f>
        <v>13.4 监督相关方参与</v>
      </c>
      <c r="J215">
        <f>IF(AND(C215="输出",ISNA(VLOOKUP("输出"&amp;D215,D$1:D214,1,FALSE))),J214+1,J214)</f>
        <v>19</v>
      </c>
      <c r="K215">
        <f>VLOOKUP("输出"&amp;D215,G:J,4,FALSE)</f>
        <v>15</v>
      </c>
      <c r="L215">
        <f t="shared" si="25"/>
        <v>3</v>
      </c>
      <c r="M215" t="s">
        <v>207</v>
      </c>
      <c r="O215" t="s">
        <v>24</v>
      </c>
      <c r="P215" t="str">
        <f t="shared" si="26"/>
        <v>[资源管理计划](项目管理计划-资源管理计划)</v>
      </c>
      <c r="Q215" t="s">
        <v>24</v>
      </c>
      <c r="R215" t="str">
        <f t="shared" si="27"/>
        <v>输入</v>
      </c>
      <c r="S215" t="s">
        <v>24</v>
      </c>
      <c r="T215" t="str">
        <f t="shared" si="28"/>
        <v>13.4 监督相关方参与</v>
      </c>
      <c r="U215" t="s">
        <v>24</v>
      </c>
      <c r="V215" t="s">
        <v>24</v>
      </c>
      <c r="W215" t="str">
        <f t="shared" si="29"/>
        <v>13.4 监督相关方参与</v>
      </c>
      <c r="X215" t="s">
        <v>24</v>
      </c>
      <c r="Y215" t="str">
        <f t="shared" si="30"/>
        <v>输入</v>
      </c>
      <c r="Z215" t="s">
        <v>24</v>
      </c>
      <c r="AA215" t="str">
        <f t="shared" si="31"/>
        <v>[资源管理计划](项目管理计划-资源管理计划)</v>
      </c>
      <c r="AB215" t="s">
        <v>24</v>
      </c>
    </row>
    <row r="216" spans="2:28">
      <c r="B216">
        <v>13.4</v>
      </c>
      <c r="C216" t="s">
        <v>88</v>
      </c>
      <c r="D216" t="s">
        <v>126</v>
      </c>
      <c r="G216" t="str">
        <f t="shared" si="24"/>
        <v>输入沟通管理计划</v>
      </c>
      <c r="H216" t="str">
        <f>VLOOKUP(B216,'表-章节'!A:C,2,FALSE)</f>
        <v>13.4</v>
      </c>
      <c r="I216" t="str">
        <f>VLOOKUP(B216,'表-章节'!A:C,3,FALSE)</f>
        <v>13.4 监督相关方参与</v>
      </c>
      <c r="J216">
        <f>IF(AND(C216="输出",ISNA(VLOOKUP("输出"&amp;D216,D$1:D215,1,FALSE))),J215+1,J215)</f>
        <v>19</v>
      </c>
      <c r="K216">
        <f>VLOOKUP("输出"&amp;D216,G:J,4,FALSE)</f>
        <v>16</v>
      </c>
      <c r="L216">
        <f t="shared" si="25"/>
        <v>3</v>
      </c>
      <c r="M216" t="s">
        <v>213</v>
      </c>
      <c r="O216" t="s">
        <v>24</v>
      </c>
      <c r="P216" t="str">
        <f t="shared" si="26"/>
        <v>[沟通管理计划](项目管理计划-沟通管理计划)</v>
      </c>
      <c r="Q216" t="s">
        <v>24</v>
      </c>
      <c r="R216" t="str">
        <f t="shared" si="27"/>
        <v>输入</v>
      </c>
      <c r="S216" t="s">
        <v>24</v>
      </c>
      <c r="T216" t="str">
        <f t="shared" si="28"/>
        <v>13.4 监督相关方参与</v>
      </c>
      <c r="U216" t="s">
        <v>24</v>
      </c>
      <c r="V216" t="s">
        <v>24</v>
      </c>
      <c r="W216" t="str">
        <f t="shared" si="29"/>
        <v/>
      </c>
      <c r="X216" t="s">
        <v>24</v>
      </c>
      <c r="Y216" t="str">
        <f t="shared" si="30"/>
        <v>输入</v>
      </c>
      <c r="Z216" t="s">
        <v>24</v>
      </c>
      <c r="AA216" t="str">
        <f t="shared" si="31"/>
        <v>[沟通管理计划](项目管理计划-沟通管理计划)</v>
      </c>
      <c r="AB216" t="s">
        <v>24</v>
      </c>
    </row>
    <row r="217" spans="2:28">
      <c r="B217">
        <v>13.4</v>
      </c>
      <c r="C217" t="s">
        <v>88</v>
      </c>
      <c r="D217" t="s">
        <v>120</v>
      </c>
      <c r="G217" t="str">
        <f t="shared" si="24"/>
        <v>输入相关方参与计划</v>
      </c>
      <c r="H217" t="str">
        <f>VLOOKUP(B217,'表-章节'!A:C,2,FALSE)</f>
        <v>13.4</v>
      </c>
      <c r="I217" t="str">
        <f>VLOOKUP(B217,'表-章节'!A:C,3,FALSE)</f>
        <v>13.4 监督相关方参与</v>
      </c>
      <c r="J217">
        <f>IF(AND(C217="输出",ISNA(VLOOKUP("输出"&amp;D217,D$1:D216,1,FALSE))),J216+1,J216)</f>
        <v>19</v>
      </c>
      <c r="K217">
        <f>VLOOKUP("输出"&amp;D217,G:J,4,FALSE)</f>
        <v>19</v>
      </c>
      <c r="L217">
        <f t="shared" si="25"/>
        <v>3</v>
      </c>
      <c r="M217" t="s">
        <v>186</v>
      </c>
      <c r="O217" t="s">
        <v>24</v>
      </c>
      <c r="P217" t="str">
        <f t="shared" si="26"/>
        <v>[相关方参与计划](项目管理计划-相关方参与计划)</v>
      </c>
      <c r="Q217" t="s">
        <v>24</v>
      </c>
      <c r="R217" t="str">
        <f t="shared" si="27"/>
        <v>输入</v>
      </c>
      <c r="S217" t="s">
        <v>24</v>
      </c>
      <c r="T217" t="str">
        <f t="shared" si="28"/>
        <v>13.4 监督相关方参与</v>
      </c>
      <c r="U217" t="s">
        <v>24</v>
      </c>
      <c r="V217" t="s">
        <v>24</v>
      </c>
      <c r="W217" t="str">
        <f t="shared" si="29"/>
        <v/>
      </c>
      <c r="X217" t="s">
        <v>24</v>
      </c>
      <c r="Y217" t="str">
        <f t="shared" si="30"/>
        <v>输入</v>
      </c>
      <c r="Z217" t="s">
        <v>24</v>
      </c>
      <c r="AA217" t="str">
        <f t="shared" si="31"/>
        <v>[相关方参与计划](项目管理计划-相关方参与计划)</v>
      </c>
      <c r="AB217" t="s">
        <v>24</v>
      </c>
    </row>
    <row r="218" spans="2:28">
      <c r="B218" t="s">
        <v>111</v>
      </c>
      <c r="C218" t="s">
        <v>84</v>
      </c>
      <c r="D218" t="s">
        <v>112</v>
      </c>
      <c r="G218" t="str">
        <f t="shared" si="24"/>
        <v>输出所有组件</v>
      </c>
      <c r="H218" s="14" t="str">
        <f>VLOOKUP(B218,'表-章节'!A:C,2,FALSE)</f>
        <v>99.0</v>
      </c>
      <c r="I218" t="str">
        <f>VLOOKUP(B218,'表-章节'!A:C,3,FALSE)</f>
        <v>所有章节</v>
      </c>
      <c r="J218">
        <f>IF(AND(C218="输出",ISNA(VLOOKUP("输出"&amp;D218,D$1:D217,1,FALSE))),J217+1,J217)</f>
        <v>20</v>
      </c>
      <c r="K218">
        <f>VLOOKUP("输出"&amp;D218,G:J,4,FALSE)</f>
        <v>20</v>
      </c>
      <c r="L218">
        <f t="shared" si="25"/>
        <v>1</v>
      </c>
      <c r="M218" t="s">
        <v>219</v>
      </c>
      <c r="O218" t="s">
        <v>24</v>
      </c>
      <c r="P218" t="str">
        <f t="shared" si="26"/>
        <v>[所有组件](项目管理计划-所有组件)</v>
      </c>
      <c r="Q218" t="s">
        <v>24</v>
      </c>
      <c r="R218" t="str">
        <f t="shared" si="27"/>
        <v>输出</v>
      </c>
      <c r="S218" t="s">
        <v>24</v>
      </c>
      <c r="T218" t="str">
        <f t="shared" si="28"/>
        <v>所有章节</v>
      </c>
      <c r="U218" t="s">
        <v>24</v>
      </c>
      <c r="V218" t="s">
        <v>24</v>
      </c>
      <c r="W218" t="str">
        <f t="shared" si="29"/>
        <v>所有章节</v>
      </c>
      <c r="X218" t="s">
        <v>24</v>
      </c>
      <c r="Y218" t="str">
        <f t="shared" si="30"/>
        <v>输出</v>
      </c>
      <c r="Z218" t="s">
        <v>24</v>
      </c>
      <c r="AA218" t="str">
        <f t="shared" si="31"/>
        <v>[所有组件](项目管理计划-所有组件)</v>
      </c>
      <c r="AB218" t="s">
        <v>24</v>
      </c>
    </row>
    <row r="219" spans="2:28">
      <c r="B219" t="s">
        <v>111</v>
      </c>
      <c r="C219" t="s">
        <v>84</v>
      </c>
      <c r="D219" t="s">
        <v>113</v>
      </c>
      <c r="G219" t="str">
        <f t="shared" si="24"/>
        <v>输出任何组件</v>
      </c>
      <c r="H219" s="14" t="str">
        <f>VLOOKUP(B219,'表-章节'!A:C,2,FALSE)</f>
        <v>99.0</v>
      </c>
      <c r="I219" t="str">
        <f>VLOOKUP(B219,'表-章节'!A:C,3,FALSE)</f>
        <v>所有章节</v>
      </c>
      <c r="J219">
        <f>IF(AND(C219="输出",ISNA(VLOOKUP("输出"&amp;D219,D$1:D218,1,FALSE))),J218+1,J218)</f>
        <v>21</v>
      </c>
      <c r="K219">
        <f>VLOOKUP("输出"&amp;D219,G:J,4,FALSE)</f>
        <v>21</v>
      </c>
      <c r="L219">
        <f t="shared" si="25"/>
        <v>1</v>
      </c>
      <c r="M219" t="s">
        <v>220</v>
      </c>
      <c r="O219" t="s">
        <v>24</v>
      </c>
      <c r="P219" t="str">
        <f t="shared" si="26"/>
        <v>[任何组件](项目管理计划-任何组件)</v>
      </c>
      <c r="Q219" t="s">
        <v>24</v>
      </c>
      <c r="R219" t="str">
        <f t="shared" si="27"/>
        <v>输出</v>
      </c>
      <c r="S219" t="s">
        <v>24</v>
      </c>
      <c r="T219" t="str">
        <f t="shared" si="28"/>
        <v>所有章节</v>
      </c>
      <c r="U219" t="s">
        <v>24</v>
      </c>
      <c r="V219" t="s">
        <v>24</v>
      </c>
      <c r="W219" t="str">
        <f t="shared" si="29"/>
        <v/>
      </c>
      <c r="X219" t="s">
        <v>24</v>
      </c>
      <c r="Y219" t="str">
        <f t="shared" si="30"/>
        <v>输出</v>
      </c>
      <c r="Z219" t="s">
        <v>24</v>
      </c>
      <c r="AA219" t="str">
        <f t="shared" si="31"/>
        <v>[任何组件](项目管理计划-任何组件)</v>
      </c>
      <c r="AB219" t="s">
        <v>24</v>
      </c>
    </row>
  </sheetData>
  <autoFilter ref="A2:AB219">
    <sortState ref="A2:AB219">
      <sortCondition ref="B2"/>
    </sortState>
  </autoFilter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AB405"/>
  <sheetViews>
    <sheetView workbookViewId="0">
      <selection activeCell="AA10" sqref="AA10"/>
    </sheetView>
  </sheetViews>
  <sheetFormatPr defaultColWidth="9.14285714285714" defaultRowHeight="17.6"/>
  <cols>
    <col min="9" max="9" width="18" customWidth="1"/>
    <col min="16" max="16" width="21.8660714285714" customWidth="1"/>
  </cols>
  <sheetData>
    <row r="1" spans="15:28">
      <c r="O1" t="s">
        <v>24</v>
      </c>
      <c r="P1" t="s">
        <v>127</v>
      </c>
      <c r="Q1" t="s">
        <v>24</v>
      </c>
      <c r="R1" s="3" t="s">
        <v>165</v>
      </c>
      <c r="S1" t="s">
        <v>24</v>
      </c>
      <c r="T1" t="s">
        <v>26</v>
      </c>
      <c r="U1" t="s">
        <v>24</v>
      </c>
      <c r="V1" t="s">
        <v>24</v>
      </c>
      <c r="W1" t="s">
        <v>26</v>
      </c>
      <c r="X1" t="s">
        <v>24</v>
      </c>
      <c r="Y1" s="3" t="s">
        <v>165</v>
      </c>
      <c r="Z1" t="s">
        <v>24</v>
      </c>
      <c r="AA1" t="s">
        <v>127</v>
      </c>
      <c r="AB1" t="s">
        <v>24</v>
      </c>
    </row>
    <row r="2" spans="2:28">
      <c r="B2" t="s">
        <v>221</v>
      </c>
      <c r="M2" t="str">
        <f>REPT("0",2-LEN(K2))&amp;K2&amp;L2</f>
        <v>00</v>
      </c>
      <c r="O2" t="s">
        <v>24</v>
      </c>
      <c r="P2" s="14" t="s">
        <v>82</v>
      </c>
      <c r="Q2" t="s">
        <v>24</v>
      </c>
      <c r="R2" s="14" t="s">
        <v>82</v>
      </c>
      <c r="S2" t="s">
        <v>24</v>
      </c>
      <c r="T2" s="14" t="s">
        <v>82</v>
      </c>
      <c r="U2" t="s">
        <v>24</v>
      </c>
      <c r="V2" t="s">
        <v>24</v>
      </c>
      <c r="W2" s="14" t="s">
        <v>82</v>
      </c>
      <c r="X2" t="s">
        <v>24</v>
      </c>
      <c r="Y2" s="14" t="s">
        <v>82</v>
      </c>
      <c r="Z2" t="s">
        <v>24</v>
      </c>
      <c r="AA2" s="14" t="s">
        <v>82</v>
      </c>
      <c r="AB2" t="s">
        <v>24</v>
      </c>
    </row>
    <row r="3" spans="2:28">
      <c r="B3">
        <v>4.1</v>
      </c>
      <c r="C3" t="s">
        <v>84</v>
      </c>
      <c r="D3" t="s">
        <v>128</v>
      </c>
      <c r="G3" t="str">
        <f t="shared" ref="G3:G66" si="0">C3&amp;D3</f>
        <v>输出假设日志</v>
      </c>
      <c r="H3" t="str">
        <f>VLOOKUP(B3,'表-章节'!A:C,2,FALSE)</f>
        <v>04.1</v>
      </c>
      <c r="I3" t="str">
        <f>VLOOKUP(B3,'表-章节'!A:C,3,FALSE)</f>
        <v>4.1 制定项目章程</v>
      </c>
      <c r="J3">
        <f>IF(AND(C3="输出",ISNA(VLOOKUP("输出"&amp;D3,D$1:D2,1,FALSE))),J2+1,J2)</f>
        <v>1</v>
      </c>
      <c r="K3">
        <f>VLOOKUP("输出"&amp;D3,G:J,4,FALSE)</f>
        <v>1</v>
      </c>
      <c r="L3">
        <f t="shared" ref="L3:L66" si="1">IF(C3="输出",1,IF(C3="更新",2,3))</f>
        <v>1</v>
      </c>
      <c r="M3" t="s">
        <v>166</v>
      </c>
      <c r="O3" t="s">
        <v>24</v>
      </c>
      <c r="P3" t="str">
        <f t="shared" ref="P3:P66" si="2">IF(D3&lt;&gt;D2,"["&amp;D3&amp;"](项目文件-"&amp;D3&amp;")","")</f>
        <v>[假设日志](项目文件-假设日志)</v>
      </c>
      <c r="Q3" t="s">
        <v>24</v>
      </c>
      <c r="R3" t="str">
        <f t="shared" ref="R3:R66" si="3">C3</f>
        <v>输出</v>
      </c>
      <c r="S3" t="s">
        <v>24</v>
      </c>
      <c r="T3" t="str">
        <f t="shared" ref="T3:T66" si="4">I3</f>
        <v>4.1 制定项目章程</v>
      </c>
      <c r="U3" t="s">
        <v>24</v>
      </c>
      <c r="V3" t="s">
        <v>24</v>
      </c>
      <c r="W3" t="str">
        <f t="shared" ref="W3:W66" si="5">IF(I3&lt;&gt;I2,I3,"")</f>
        <v>4.1 制定项目章程</v>
      </c>
      <c r="X3" t="s">
        <v>24</v>
      </c>
      <c r="Y3" t="str">
        <f t="shared" ref="Y3:Y66" si="6">C3</f>
        <v>输出</v>
      </c>
      <c r="Z3" t="s">
        <v>24</v>
      </c>
      <c r="AA3" t="str">
        <f t="shared" ref="AA3:AA66" si="7">"["&amp;D3&amp;"](项目文件-"&amp;D3&amp;")"</f>
        <v>[假设日志](项目文件-假设日志)</v>
      </c>
      <c r="AB3" t="s">
        <v>24</v>
      </c>
    </row>
    <row r="4" spans="2:28">
      <c r="B4">
        <v>4.3</v>
      </c>
      <c r="C4" t="s">
        <v>84</v>
      </c>
      <c r="D4" t="s">
        <v>129</v>
      </c>
      <c r="G4" t="str">
        <f t="shared" si="0"/>
        <v>输出问题日志</v>
      </c>
      <c r="H4" t="str">
        <f>VLOOKUP(B4,'表-章节'!A:C,2,FALSE)</f>
        <v>04.3</v>
      </c>
      <c r="I4" t="str">
        <f>VLOOKUP(B4,'表-章节'!A:C,3,FALSE)</f>
        <v>4.3 指导与管理项目工作</v>
      </c>
      <c r="J4">
        <f>IF(AND(C4="输出",ISNA(VLOOKUP("输出"&amp;D4,D$1:D3,1,FALSE))),J3+1,J3)</f>
        <v>2</v>
      </c>
      <c r="K4">
        <f>VLOOKUP("输出"&amp;D4,G:J,4,FALSE)</f>
        <v>2</v>
      </c>
      <c r="L4">
        <f t="shared" si="1"/>
        <v>1</v>
      </c>
      <c r="M4" t="s">
        <v>167</v>
      </c>
      <c r="O4" t="s">
        <v>24</v>
      </c>
      <c r="P4" t="str">
        <f t="shared" si="2"/>
        <v>[问题日志](项目文件-问题日志)</v>
      </c>
      <c r="Q4" t="s">
        <v>24</v>
      </c>
      <c r="R4" t="str">
        <f t="shared" si="3"/>
        <v>输出</v>
      </c>
      <c r="S4" t="s">
        <v>24</v>
      </c>
      <c r="T4" t="str">
        <f t="shared" si="4"/>
        <v>4.3 指导与管理项目工作</v>
      </c>
      <c r="U4" t="s">
        <v>24</v>
      </c>
      <c r="V4" t="s">
        <v>24</v>
      </c>
      <c r="W4" t="str">
        <f t="shared" si="5"/>
        <v>4.3 指导与管理项目工作</v>
      </c>
      <c r="X4" t="s">
        <v>24</v>
      </c>
      <c r="Y4" t="str">
        <f t="shared" si="6"/>
        <v>输出</v>
      </c>
      <c r="Z4" t="s">
        <v>24</v>
      </c>
      <c r="AA4" t="str">
        <f t="shared" si="7"/>
        <v>[问题日志](项目文件-问题日志)</v>
      </c>
      <c r="AB4" t="s">
        <v>24</v>
      </c>
    </row>
    <row r="5" spans="2:28">
      <c r="B5">
        <v>4.3</v>
      </c>
      <c r="C5" t="s">
        <v>86</v>
      </c>
      <c r="D5" t="s">
        <v>128</v>
      </c>
      <c r="G5" t="str">
        <f t="shared" si="0"/>
        <v>更新假设日志</v>
      </c>
      <c r="H5" t="str">
        <f>VLOOKUP(B5,'表-章节'!A:C,2,FALSE)</f>
        <v>04.3</v>
      </c>
      <c r="I5" t="str">
        <f>VLOOKUP(B5,'表-章节'!A:C,3,FALSE)</f>
        <v>4.3 指导与管理项目工作</v>
      </c>
      <c r="J5">
        <f>IF(AND(C5="输出",ISNA(VLOOKUP("输出"&amp;D5,D$1:D4,1,FALSE))),J4+1,J4)</f>
        <v>2</v>
      </c>
      <c r="K5">
        <f>VLOOKUP("输出"&amp;D5,G:J,4,FALSE)</f>
        <v>1</v>
      </c>
      <c r="L5">
        <f t="shared" si="1"/>
        <v>2</v>
      </c>
      <c r="M5" t="s">
        <v>222</v>
      </c>
      <c r="O5" t="s">
        <v>24</v>
      </c>
      <c r="P5" t="str">
        <f t="shared" si="2"/>
        <v>[假设日志](项目文件-假设日志)</v>
      </c>
      <c r="Q5" t="s">
        <v>24</v>
      </c>
      <c r="R5" t="str">
        <f t="shared" si="3"/>
        <v>更新</v>
      </c>
      <c r="S5" t="s">
        <v>24</v>
      </c>
      <c r="T5" t="str">
        <f t="shared" si="4"/>
        <v>4.3 指导与管理项目工作</v>
      </c>
      <c r="U5" t="s">
        <v>24</v>
      </c>
      <c r="V5" t="s">
        <v>24</v>
      </c>
      <c r="W5" t="str">
        <f t="shared" si="5"/>
        <v/>
      </c>
      <c r="X5" t="s">
        <v>24</v>
      </c>
      <c r="Y5" t="str">
        <f t="shared" si="6"/>
        <v>更新</v>
      </c>
      <c r="Z5" t="s">
        <v>24</v>
      </c>
      <c r="AA5" t="str">
        <f t="shared" si="7"/>
        <v>[假设日志](项目文件-假设日志)</v>
      </c>
      <c r="AB5" t="s">
        <v>24</v>
      </c>
    </row>
    <row r="6" spans="2:28">
      <c r="B6">
        <v>4.3</v>
      </c>
      <c r="C6" t="s">
        <v>86</v>
      </c>
      <c r="D6" t="s">
        <v>131</v>
      </c>
      <c r="G6" t="str">
        <f t="shared" si="0"/>
        <v>更新经验教训登记册</v>
      </c>
      <c r="H6" t="str">
        <f>VLOOKUP(B6,'表-章节'!A:C,2,FALSE)</f>
        <v>04.3</v>
      </c>
      <c r="I6" t="str">
        <f>VLOOKUP(B6,'表-章节'!A:C,3,FALSE)</f>
        <v>4.3 指导与管理项目工作</v>
      </c>
      <c r="J6">
        <f>IF(AND(C6="输出",ISNA(VLOOKUP("输出"&amp;D6,D$1:D5,1,FALSE))),J5+1,J5)</f>
        <v>2</v>
      </c>
      <c r="K6">
        <f>VLOOKUP("输出"&amp;D6,G:J,4,FALSE)</f>
        <v>3</v>
      </c>
      <c r="L6">
        <f t="shared" si="1"/>
        <v>2</v>
      </c>
      <c r="M6" t="s">
        <v>223</v>
      </c>
      <c r="O6" t="s">
        <v>24</v>
      </c>
      <c r="P6" t="str">
        <f t="shared" si="2"/>
        <v>[经验教训登记册](项目文件-经验教训登记册)</v>
      </c>
      <c r="Q6" t="s">
        <v>24</v>
      </c>
      <c r="R6" t="str">
        <f t="shared" si="3"/>
        <v>更新</v>
      </c>
      <c r="S6" t="s">
        <v>24</v>
      </c>
      <c r="T6" t="str">
        <f t="shared" si="4"/>
        <v>4.3 指导与管理项目工作</v>
      </c>
      <c r="U6" t="s">
        <v>24</v>
      </c>
      <c r="V6" t="s">
        <v>24</v>
      </c>
      <c r="W6" t="str">
        <f t="shared" si="5"/>
        <v/>
      </c>
      <c r="X6" t="s">
        <v>24</v>
      </c>
      <c r="Y6" t="str">
        <f t="shared" si="6"/>
        <v>更新</v>
      </c>
      <c r="Z6" t="s">
        <v>24</v>
      </c>
      <c r="AA6" t="str">
        <f t="shared" si="7"/>
        <v>[经验教训登记册](项目文件-经验教训登记册)</v>
      </c>
      <c r="AB6" t="s">
        <v>24</v>
      </c>
    </row>
    <row r="7" spans="2:28">
      <c r="B7">
        <v>4.3</v>
      </c>
      <c r="C7" t="s">
        <v>86</v>
      </c>
      <c r="D7" t="s">
        <v>144</v>
      </c>
      <c r="G7" t="str">
        <f t="shared" si="0"/>
        <v>更新需求文件</v>
      </c>
      <c r="H7" t="str">
        <f>VLOOKUP(B7,'表-章节'!A:C,2,FALSE)</f>
        <v>04.3</v>
      </c>
      <c r="I7" t="str">
        <f>VLOOKUP(B7,'表-章节'!A:C,3,FALSE)</f>
        <v>4.3 指导与管理项目工作</v>
      </c>
      <c r="J7">
        <f>IF(AND(C7="输出",ISNA(VLOOKUP("输出"&amp;D7,D$1:D6,1,FALSE))),J6+1,J6)</f>
        <v>2</v>
      </c>
      <c r="K7">
        <f>VLOOKUP("输出"&amp;D7,G:J,4,FALSE)</f>
        <v>4</v>
      </c>
      <c r="L7">
        <f t="shared" si="1"/>
        <v>2</v>
      </c>
      <c r="M7" t="s">
        <v>224</v>
      </c>
      <c r="O7" t="s">
        <v>24</v>
      </c>
      <c r="P7" t="str">
        <f t="shared" si="2"/>
        <v>[需求文件](项目文件-需求文件)</v>
      </c>
      <c r="Q7" t="s">
        <v>24</v>
      </c>
      <c r="R7" t="str">
        <f t="shared" si="3"/>
        <v>更新</v>
      </c>
      <c r="S7" t="s">
        <v>24</v>
      </c>
      <c r="T7" t="str">
        <f t="shared" si="4"/>
        <v>4.3 指导与管理项目工作</v>
      </c>
      <c r="U7" t="s">
        <v>24</v>
      </c>
      <c r="V7" t="s">
        <v>24</v>
      </c>
      <c r="W7" t="str">
        <f t="shared" si="5"/>
        <v/>
      </c>
      <c r="X7" t="s">
        <v>24</v>
      </c>
      <c r="Y7" t="str">
        <f t="shared" si="6"/>
        <v>更新</v>
      </c>
      <c r="Z7" t="s">
        <v>24</v>
      </c>
      <c r="AA7" t="str">
        <f t="shared" si="7"/>
        <v>[需求文件](项目文件-需求文件)</v>
      </c>
      <c r="AB7" t="s">
        <v>24</v>
      </c>
    </row>
    <row r="8" spans="2:28">
      <c r="B8">
        <v>4.3</v>
      </c>
      <c r="C8" t="s">
        <v>86</v>
      </c>
      <c r="D8" t="s">
        <v>141</v>
      </c>
      <c r="G8" t="str">
        <f t="shared" si="0"/>
        <v>更新活动清单</v>
      </c>
      <c r="H8" t="str">
        <f>VLOOKUP(B8,'表-章节'!A:C,2,FALSE)</f>
        <v>04.3</v>
      </c>
      <c r="I8" t="str">
        <f>VLOOKUP(B8,'表-章节'!A:C,3,FALSE)</f>
        <v>4.3 指导与管理项目工作</v>
      </c>
      <c r="J8">
        <f>IF(AND(C8="输出",ISNA(VLOOKUP("输出"&amp;D8,D$1:D7,1,FALSE))),J7+1,J7)</f>
        <v>2</v>
      </c>
      <c r="K8">
        <f>VLOOKUP("输出"&amp;D8,G:J,4,FALSE)</f>
        <v>7</v>
      </c>
      <c r="L8">
        <f t="shared" si="1"/>
        <v>2</v>
      </c>
      <c r="M8" t="s">
        <v>172</v>
      </c>
      <c r="O8" t="s">
        <v>24</v>
      </c>
      <c r="P8" t="str">
        <f t="shared" si="2"/>
        <v>[活动清单](项目文件-活动清单)</v>
      </c>
      <c r="Q8" t="s">
        <v>24</v>
      </c>
      <c r="R8" t="str">
        <f t="shared" si="3"/>
        <v>更新</v>
      </c>
      <c r="S8" t="s">
        <v>24</v>
      </c>
      <c r="T8" t="str">
        <f t="shared" si="4"/>
        <v>4.3 指导与管理项目工作</v>
      </c>
      <c r="U8" t="s">
        <v>24</v>
      </c>
      <c r="V8" t="s">
        <v>24</v>
      </c>
      <c r="W8" t="str">
        <f t="shared" si="5"/>
        <v/>
      </c>
      <c r="X8" t="s">
        <v>24</v>
      </c>
      <c r="Y8" t="str">
        <f t="shared" si="6"/>
        <v>更新</v>
      </c>
      <c r="Z8" t="s">
        <v>24</v>
      </c>
      <c r="AA8" t="str">
        <f t="shared" si="7"/>
        <v>[活动清单](项目文件-活动清单)</v>
      </c>
      <c r="AB8" t="s">
        <v>24</v>
      </c>
    </row>
    <row r="9" spans="2:28">
      <c r="B9">
        <v>4.3</v>
      </c>
      <c r="C9" t="s">
        <v>86</v>
      </c>
      <c r="D9" t="s">
        <v>137</v>
      </c>
      <c r="G9" t="str">
        <f t="shared" si="0"/>
        <v>更新风险登记册</v>
      </c>
      <c r="H9" t="str">
        <f>VLOOKUP(B9,'表-章节'!A:C,2,FALSE)</f>
        <v>04.3</v>
      </c>
      <c r="I9" t="str">
        <f>VLOOKUP(B9,'表-章节'!A:C,3,FALSE)</f>
        <v>4.3 指导与管理项目工作</v>
      </c>
      <c r="J9">
        <f>IF(AND(C9="输出",ISNA(VLOOKUP("输出"&amp;D9,D$1:D8,1,FALSE))),J8+1,J8)</f>
        <v>2</v>
      </c>
      <c r="K9">
        <f>VLOOKUP("输出"&amp;D9,G:J,4,FALSE)</f>
        <v>32</v>
      </c>
      <c r="L9">
        <f t="shared" si="1"/>
        <v>2</v>
      </c>
      <c r="M9" t="s">
        <v>225</v>
      </c>
      <c r="O9" t="s">
        <v>24</v>
      </c>
      <c r="P9" t="str">
        <f t="shared" si="2"/>
        <v>[风险登记册](项目文件-风险登记册)</v>
      </c>
      <c r="Q9" t="s">
        <v>24</v>
      </c>
      <c r="R9" t="str">
        <f t="shared" si="3"/>
        <v>更新</v>
      </c>
      <c r="S9" t="s">
        <v>24</v>
      </c>
      <c r="T9" t="str">
        <f t="shared" si="4"/>
        <v>4.3 指导与管理项目工作</v>
      </c>
      <c r="U9" t="s">
        <v>24</v>
      </c>
      <c r="V9" t="s">
        <v>24</v>
      </c>
      <c r="W9" t="str">
        <f t="shared" si="5"/>
        <v/>
      </c>
      <c r="X9" t="s">
        <v>24</v>
      </c>
      <c r="Y9" t="str">
        <f t="shared" si="6"/>
        <v>更新</v>
      </c>
      <c r="Z9" t="s">
        <v>24</v>
      </c>
      <c r="AA9" t="str">
        <f t="shared" si="7"/>
        <v>[风险登记册](项目文件-风险登记册)</v>
      </c>
      <c r="AB9" t="s">
        <v>24</v>
      </c>
    </row>
    <row r="10" spans="2:28">
      <c r="B10">
        <v>4.3</v>
      </c>
      <c r="C10" t="s">
        <v>86</v>
      </c>
      <c r="D10" t="s">
        <v>140</v>
      </c>
      <c r="G10" t="str">
        <f t="shared" si="0"/>
        <v>更新相关方登记册</v>
      </c>
      <c r="H10" t="str">
        <f>VLOOKUP(B10,'表-章节'!A:C,2,FALSE)</f>
        <v>04.3</v>
      </c>
      <c r="I10" t="str">
        <f>VLOOKUP(B10,'表-章节'!A:C,3,FALSE)</f>
        <v>4.3 指导与管理项目工作</v>
      </c>
      <c r="J10">
        <f>IF(AND(C10="输出",ISNA(VLOOKUP("输出"&amp;D10,D$1:D9,1,FALSE))),J9+1,J9)</f>
        <v>2</v>
      </c>
      <c r="K10">
        <f>VLOOKUP("输出"&amp;D10,G:J,4,FALSE)</f>
        <v>35</v>
      </c>
      <c r="L10">
        <f t="shared" si="1"/>
        <v>2</v>
      </c>
      <c r="M10" t="s">
        <v>226</v>
      </c>
      <c r="O10" t="s">
        <v>24</v>
      </c>
      <c r="P10" t="str">
        <f t="shared" si="2"/>
        <v>[相关方登记册](项目文件-相关方登记册)</v>
      </c>
      <c r="Q10" t="s">
        <v>24</v>
      </c>
      <c r="R10" t="str">
        <f t="shared" si="3"/>
        <v>更新</v>
      </c>
      <c r="S10" t="s">
        <v>24</v>
      </c>
      <c r="T10" t="str">
        <f t="shared" si="4"/>
        <v>4.3 指导与管理项目工作</v>
      </c>
      <c r="U10" t="s">
        <v>24</v>
      </c>
      <c r="V10" t="s">
        <v>24</v>
      </c>
      <c r="W10" t="str">
        <f t="shared" si="5"/>
        <v/>
      </c>
      <c r="X10" t="s">
        <v>24</v>
      </c>
      <c r="Y10" t="str">
        <f t="shared" si="6"/>
        <v>更新</v>
      </c>
      <c r="Z10" t="s">
        <v>24</v>
      </c>
      <c r="AA10" t="str">
        <f t="shared" si="7"/>
        <v>[相关方登记册](项目文件-相关方登记册)</v>
      </c>
      <c r="AB10" t="s">
        <v>24</v>
      </c>
    </row>
    <row r="11" spans="2:28">
      <c r="B11">
        <v>4.3</v>
      </c>
      <c r="C11" t="s">
        <v>88</v>
      </c>
      <c r="D11" t="s">
        <v>131</v>
      </c>
      <c r="G11" t="str">
        <f t="shared" si="0"/>
        <v>输入经验教训登记册</v>
      </c>
      <c r="H11" t="str">
        <f>VLOOKUP(B11,'表-章节'!A:C,2,FALSE)</f>
        <v>04.3</v>
      </c>
      <c r="I11" t="str">
        <f>VLOOKUP(B11,'表-章节'!A:C,3,FALSE)</f>
        <v>4.3 指导与管理项目工作</v>
      </c>
      <c r="J11">
        <f>IF(AND(C11="输出",ISNA(VLOOKUP("输出"&amp;D11,D$1:D10,1,FALSE))),J10+1,J10)</f>
        <v>2</v>
      </c>
      <c r="K11">
        <f>VLOOKUP("输出"&amp;D11,G:J,4,FALSE)</f>
        <v>3</v>
      </c>
      <c r="L11">
        <f t="shared" si="1"/>
        <v>3</v>
      </c>
      <c r="M11" t="s">
        <v>175</v>
      </c>
      <c r="O11" t="s">
        <v>24</v>
      </c>
      <c r="P11" t="str">
        <f t="shared" si="2"/>
        <v>[经验教训登记册](项目文件-经验教训登记册)</v>
      </c>
      <c r="Q11" t="s">
        <v>24</v>
      </c>
      <c r="R11" t="str">
        <f t="shared" si="3"/>
        <v>输入</v>
      </c>
      <c r="S11" t="s">
        <v>24</v>
      </c>
      <c r="T11" t="str">
        <f t="shared" si="4"/>
        <v>4.3 指导与管理项目工作</v>
      </c>
      <c r="U11" t="s">
        <v>24</v>
      </c>
      <c r="V11" t="s">
        <v>24</v>
      </c>
      <c r="W11" t="str">
        <f t="shared" si="5"/>
        <v/>
      </c>
      <c r="X11" t="s">
        <v>24</v>
      </c>
      <c r="Y11" t="str">
        <f t="shared" si="6"/>
        <v>输入</v>
      </c>
      <c r="Z11" t="s">
        <v>24</v>
      </c>
      <c r="AA11" t="str">
        <f t="shared" si="7"/>
        <v>[经验教训登记册](项目文件-经验教训登记册)</v>
      </c>
      <c r="AB11" t="s">
        <v>24</v>
      </c>
    </row>
    <row r="12" spans="2:28">
      <c r="B12">
        <v>4.3</v>
      </c>
      <c r="C12" t="s">
        <v>88</v>
      </c>
      <c r="D12" t="s">
        <v>130</v>
      </c>
      <c r="G12" t="str">
        <f t="shared" si="0"/>
        <v>输入变更日志</v>
      </c>
      <c r="H12" t="str">
        <f>VLOOKUP(B12,'表-章节'!A:C,2,FALSE)</f>
        <v>04.3</v>
      </c>
      <c r="I12" t="str">
        <f>VLOOKUP(B12,'表-章节'!A:C,3,FALSE)</f>
        <v>4.3 指导与管理项目工作</v>
      </c>
      <c r="J12">
        <f>IF(AND(C12="输出",ISNA(VLOOKUP("输出"&amp;D12,D$1:D11,1,FALSE))),J11+1,J11)</f>
        <v>2</v>
      </c>
      <c r="K12">
        <f>VLOOKUP("输出"&amp;D12,G:J,4,FALSE)</f>
        <v>36</v>
      </c>
      <c r="L12">
        <f t="shared" si="1"/>
        <v>3</v>
      </c>
      <c r="M12" t="s">
        <v>193</v>
      </c>
      <c r="O12" t="s">
        <v>24</v>
      </c>
      <c r="P12" t="str">
        <f t="shared" si="2"/>
        <v>[变更日志](项目文件-变更日志)</v>
      </c>
      <c r="Q12" t="s">
        <v>24</v>
      </c>
      <c r="R12" t="str">
        <f t="shared" si="3"/>
        <v>输入</v>
      </c>
      <c r="S12" t="s">
        <v>24</v>
      </c>
      <c r="T12" t="str">
        <f t="shared" si="4"/>
        <v>4.3 指导与管理项目工作</v>
      </c>
      <c r="U12" t="s">
        <v>24</v>
      </c>
      <c r="V12" t="s">
        <v>24</v>
      </c>
      <c r="W12" t="str">
        <f t="shared" si="5"/>
        <v/>
      </c>
      <c r="X12" t="s">
        <v>24</v>
      </c>
      <c r="Y12" t="str">
        <f t="shared" si="6"/>
        <v>输入</v>
      </c>
      <c r="Z12" t="s">
        <v>24</v>
      </c>
      <c r="AA12" t="str">
        <f t="shared" si="7"/>
        <v>[变更日志](项目文件-变更日志)</v>
      </c>
      <c r="AB12" t="s">
        <v>24</v>
      </c>
    </row>
    <row r="13" spans="2:28">
      <c r="B13">
        <v>4.3</v>
      </c>
      <c r="C13" t="s">
        <v>88</v>
      </c>
      <c r="D13" t="s">
        <v>135</v>
      </c>
      <c r="G13" t="str">
        <f t="shared" si="0"/>
        <v>输入需求跟踪矩阵</v>
      </c>
      <c r="H13" t="str">
        <f>VLOOKUP(B13,'表-章节'!A:C,2,FALSE)</f>
        <v>04.3</v>
      </c>
      <c r="I13" t="str">
        <f>VLOOKUP(B13,'表-章节'!A:C,3,FALSE)</f>
        <v>4.3 指导与管理项目工作</v>
      </c>
      <c r="J13">
        <f>IF(AND(C13="输出",ISNA(VLOOKUP("输出"&amp;D13,D$1:D12,1,FALSE))),J12+1,J12)</f>
        <v>2</v>
      </c>
      <c r="K13">
        <f>VLOOKUP("输出"&amp;D13,G:J,4,FALSE)</f>
        <v>5</v>
      </c>
      <c r="L13">
        <f t="shared" si="1"/>
        <v>3</v>
      </c>
      <c r="M13" t="s">
        <v>182</v>
      </c>
      <c r="O13" t="s">
        <v>24</v>
      </c>
      <c r="P13" t="str">
        <f t="shared" si="2"/>
        <v>[需求跟踪矩阵](项目文件-需求跟踪矩阵)</v>
      </c>
      <c r="Q13" t="s">
        <v>24</v>
      </c>
      <c r="R13" t="str">
        <f t="shared" si="3"/>
        <v>输入</v>
      </c>
      <c r="S13" t="s">
        <v>24</v>
      </c>
      <c r="T13" t="str">
        <f t="shared" si="4"/>
        <v>4.3 指导与管理项目工作</v>
      </c>
      <c r="U13" t="s">
        <v>24</v>
      </c>
      <c r="V13" t="s">
        <v>24</v>
      </c>
      <c r="W13" t="str">
        <f t="shared" si="5"/>
        <v/>
      </c>
      <c r="X13" t="s">
        <v>24</v>
      </c>
      <c r="Y13" t="str">
        <f t="shared" si="6"/>
        <v>输入</v>
      </c>
      <c r="Z13" t="s">
        <v>24</v>
      </c>
      <c r="AA13" t="str">
        <f t="shared" si="7"/>
        <v>[需求跟踪矩阵](项目文件-需求跟踪矩阵)</v>
      </c>
      <c r="AB13" t="s">
        <v>24</v>
      </c>
    </row>
    <row r="14" spans="2:28">
      <c r="B14">
        <v>4.3</v>
      </c>
      <c r="C14" t="s">
        <v>88</v>
      </c>
      <c r="D14" t="s">
        <v>132</v>
      </c>
      <c r="G14" t="str">
        <f t="shared" si="0"/>
        <v>输入里程碑清单</v>
      </c>
      <c r="H14" t="str">
        <f>VLOOKUP(B14,'表-章节'!A:C,2,FALSE)</f>
        <v>04.3</v>
      </c>
      <c r="I14" t="str">
        <f>VLOOKUP(B14,'表-章节'!A:C,3,FALSE)</f>
        <v>4.3 指导与管理项目工作</v>
      </c>
      <c r="J14">
        <f>IF(AND(C14="输出",ISNA(VLOOKUP("输出"&amp;D14,D$1:D13,1,FALSE))),J13+1,J13)</f>
        <v>2</v>
      </c>
      <c r="K14">
        <f>VLOOKUP("输出"&amp;D14,G:J,4,FALSE)</f>
        <v>9</v>
      </c>
      <c r="L14">
        <f t="shared" si="1"/>
        <v>3</v>
      </c>
      <c r="M14" t="s">
        <v>185</v>
      </c>
      <c r="O14" t="s">
        <v>24</v>
      </c>
      <c r="P14" t="str">
        <f t="shared" si="2"/>
        <v>[里程碑清单](项目文件-里程碑清单)</v>
      </c>
      <c r="Q14" t="s">
        <v>24</v>
      </c>
      <c r="R14" t="str">
        <f t="shared" si="3"/>
        <v>输入</v>
      </c>
      <c r="S14" t="s">
        <v>24</v>
      </c>
      <c r="T14" t="str">
        <f t="shared" si="4"/>
        <v>4.3 指导与管理项目工作</v>
      </c>
      <c r="U14" t="s">
        <v>24</v>
      </c>
      <c r="V14" t="s">
        <v>24</v>
      </c>
      <c r="W14" t="str">
        <f t="shared" si="5"/>
        <v/>
      </c>
      <c r="X14" t="s">
        <v>24</v>
      </c>
      <c r="Y14" t="str">
        <f t="shared" si="6"/>
        <v>输入</v>
      </c>
      <c r="Z14" t="s">
        <v>24</v>
      </c>
      <c r="AA14" t="str">
        <f t="shared" si="7"/>
        <v>[里程碑清单](项目文件-里程碑清单)</v>
      </c>
      <c r="AB14" t="s">
        <v>24</v>
      </c>
    </row>
    <row r="15" spans="2:28">
      <c r="B15">
        <v>4.3</v>
      </c>
      <c r="C15" t="s">
        <v>88</v>
      </c>
      <c r="D15" t="s">
        <v>134</v>
      </c>
      <c r="G15" t="str">
        <f t="shared" si="0"/>
        <v>输入项目进度计划</v>
      </c>
      <c r="H15" t="str">
        <f>VLOOKUP(B15,'表-章节'!A:C,2,FALSE)</f>
        <v>04.3</v>
      </c>
      <c r="I15" t="str">
        <f>VLOOKUP(B15,'表-章节'!A:C,3,FALSE)</f>
        <v>4.3 指导与管理项目工作</v>
      </c>
      <c r="J15">
        <f>IF(AND(C15="输出",ISNA(VLOOKUP("输出"&amp;D15,D$1:D14,1,FALSE))),J14+1,J14)</f>
        <v>2</v>
      </c>
      <c r="K15">
        <f>VLOOKUP("输出"&amp;D15,G:J,4,FALSE)</f>
        <v>13</v>
      </c>
      <c r="L15">
        <f t="shared" si="1"/>
        <v>3</v>
      </c>
      <c r="M15" t="s">
        <v>200</v>
      </c>
      <c r="O15" t="s">
        <v>24</v>
      </c>
      <c r="P15" t="str">
        <f t="shared" si="2"/>
        <v>[项目进度计划](项目文件-项目进度计划)</v>
      </c>
      <c r="Q15" t="s">
        <v>24</v>
      </c>
      <c r="R15" t="str">
        <f t="shared" si="3"/>
        <v>输入</v>
      </c>
      <c r="S15" t="s">
        <v>24</v>
      </c>
      <c r="T15" t="str">
        <f t="shared" si="4"/>
        <v>4.3 指导与管理项目工作</v>
      </c>
      <c r="U15" t="s">
        <v>24</v>
      </c>
      <c r="V15" t="s">
        <v>24</v>
      </c>
      <c r="W15" t="str">
        <f t="shared" si="5"/>
        <v/>
      </c>
      <c r="X15" t="s">
        <v>24</v>
      </c>
      <c r="Y15" t="str">
        <f t="shared" si="6"/>
        <v>输入</v>
      </c>
      <c r="Z15" t="s">
        <v>24</v>
      </c>
      <c r="AA15" t="str">
        <f t="shared" si="7"/>
        <v>[项目进度计划](项目文件-项目进度计划)</v>
      </c>
      <c r="AB15" t="s">
        <v>24</v>
      </c>
    </row>
    <row r="16" spans="2:28">
      <c r="B16">
        <v>4.3</v>
      </c>
      <c r="C16" t="s">
        <v>88</v>
      </c>
      <c r="D16" t="s">
        <v>133</v>
      </c>
      <c r="G16" t="str">
        <f t="shared" si="0"/>
        <v>输入项目沟通记录</v>
      </c>
      <c r="H16" t="str">
        <f>VLOOKUP(B16,'表-章节'!A:C,2,FALSE)</f>
        <v>04.3</v>
      </c>
      <c r="I16" t="str">
        <f>VLOOKUP(B16,'表-章节'!A:C,3,FALSE)</f>
        <v>4.3 指导与管理项目工作</v>
      </c>
      <c r="J16">
        <f>IF(AND(C16="输出",ISNA(VLOOKUP("输出"&amp;D16,D$1:D15,1,FALSE))),J15+1,J15)</f>
        <v>2</v>
      </c>
      <c r="K16">
        <f>VLOOKUP("输出"&amp;D16,G:J,4,FALSE)</f>
        <v>31</v>
      </c>
      <c r="L16">
        <f t="shared" si="1"/>
        <v>3</v>
      </c>
      <c r="M16" t="s">
        <v>227</v>
      </c>
      <c r="O16" t="s">
        <v>24</v>
      </c>
      <c r="P16" t="str">
        <f t="shared" si="2"/>
        <v>[项目沟通记录](项目文件-项目沟通记录)</v>
      </c>
      <c r="Q16" t="s">
        <v>24</v>
      </c>
      <c r="R16" t="str">
        <f t="shared" si="3"/>
        <v>输入</v>
      </c>
      <c r="S16" t="s">
        <v>24</v>
      </c>
      <c r="T16" t="str">
        <f t="shared" si="4"/>
        <v>4.3 指导与管理项目工作</v>
      </c>
      <c r="U16" t="s">
        <v>24</v>
      </c>
      <c r="V16" t="s">
        <v>24</v>
      </c>
      <c r="W16" t="str">
        <f t="shared" si="5"/>
        <v/>
      </c>
      <c r="X16" t="s">
        <v>24</v>
      </c>
      <c r="Y16" t="str">
        <f t="shared" si="6"/>
        <v>输入</v>
      </c>
      <c r="Z16" t="s">
        <v>24</v>
      </c>
      <c r="AA16" t="str">
        <f t="shared" si="7"/>
        <v>[项目沟通记录](项目文件-项目沟通记录)</v>
      </c>
      <c r="AB16" t="s">
        <v>24</v>
      </c>
    </row>
    <row r="17" spans="2:28">
      <c r="B17">
        <v>4.3</v>
      </c>
      <c r="C17" t="s">
        <v>88</v>
      </c>
      <c r="D17" t="s">
        <v>137</v>
      </c>
      <c r="G17" t="str">
        <f t="shared" si="0"/>
        <v>输入风险登记册</v>
      </c>
      <c r="H17" t="str">
        <f>VLOOKUP(B17,'表-章节'!A:C,2,FALSE)</f>
        <v>04.3</v>
      </c>
      <c r="I17" t="str">
        <f>VLOOKUP(B17,'表-章节'!A:C,3,FALSE)</f>
        <v>4.3 指导与管理项目工作</v>
      </c>
      <c r="J17">
        <f>IF(AND(C17="输出",ISNA(VLOOKUP("输出"&amp;D17,D$1:D16,1,FALSE))),J16+1,J16)</f>
        <v>2</v>
      </c>
      <c r="K17">
        <f>VLOOKUP("输出"&amp;D17,G:J,4,FALSE)</f>
        <v>32</v>
      </c>
      <c r="L17">
        <f t="shared" si="1"/>
        <v>3</v>
      </c>
      <c r="M17" t="s">
        <v>228</v>
      </c>
      <c r="O17" t="s">
        <v>24</v>
      </c>
      <c r="P17" t="str">
        <f t="shared" si="2"/>
        <v>[风险登记册](项目文件-风险登记册)</v>
      </c>
      <c r="Q17" t="s">
        <v>24</v>
      </c>
      <c r="R17" t="str">
        <f t="shared" si="3"/>
        <v>输入</v>
      </c>
      <c r="S17" t="s">
        <v>24</v>
      </c>
      <c r="T17" t="str">
        <f t="shared" si="4"/>
        <v>4.3 指导与管理项目工作</v>
      </c>
      <c r="U17" t="s">
        <v>24</v>
      </c>
      <c r="V17" t="s">
        <v>24</v>
      </c>
      <c r="W17" t="str">
        <f t="shared" si="5"/>
        <v/>
      </c>
      <c r="X17" t="s">
        <v>24</v>
      </c>
      <c r="Y17" t="str">
        <f t="shared" si="6"/>
        <v>输入</v>
      </c>
      <c r="Z17" t="s">
        <v>24</v>
      </c>
      <c r="AA17" t="str">
        <f t="shared" si="7"/>
        <v>[风险登记册](项目文件-风险登记册)</v>
      </c>
      <c r="AB17" t="s">
        <v>24</v>
      </c>
    </row>
    <row r="18" spans="2:28">
      <c r="B18">
        <v>4.3</v>
      </c>
      <c r="C18" t="s">
        <v>88</v>
      </c>
      <c r="D18" t="s">
        <v>139</v>
      </c>
      <c r="G18" t="str">
        <f t="shared" si="0"/>
        <v>输入风险报告</v>
      </c>
      <c r="H18" t="str">
        <f>VLOOKUP(B18,'表-章节'!A:C,2,FALSE)</f>
        <v>04.3</v>
      </c>
      <c r="I18" t="str">
        <f>VLOOKUP(B18,'表-章节'!A:C,3,FALSE)</f>
        <v>4.3 指导与管理项目工作</v>
      </c>
      <c r="J18">
        <f>IF(AND(C18="输出",ISNA(VLOOKUP("输出"&amp;D18,D$1:D17,1,FALSE))),J17+1,J17)</f>
        <v>2</v>
      </c>
      <c r="K18">
        <f>VLOOKUP("输出"&amp;D18,G:J,4,FALSE)</f>
        <v>33</v>
      </c>
      <c r="L18">
        <f t="shared" si="1"/>
        <v>3</v>
      </c>
      <c r="M18" t="s">
        <v>229</v>
      </c>
      <c r="O18" t="s">
        <v>24</v>
      </c>
      <c r="P18" t="str">
        <f t="shared" si="2"/>
        <v>[风险报告](项目文件-风险报告)</v>
      </c>
      <c r="Q18" t="s">
        <v>24</v>
      </c>
      <c r="R18" t="str">
        <f t="shared" si="3"/>
        <v>输入</v>
      </c>
      <c r="S18" t="s">
        <v>24</v>
      </c>
      <c r="T18" t="str">
        <f t="shared" si="4"/>
        <v>4.3 指导与管理项目工作</v>
      </c>
      <c r="U18" t="s">
        <v>24</v>
      </c>
      <c r="V18" t="s">
        <v>24</v>
      </c>
      <c r="W18" t="str">
        <f t="shared" si="5"/>
        <v/>
      </c>
      <c r="X18" t="s">
        <v>24</v>
      </c>
      <c r="Y18" t="str">
        <f t="shared" si="6"/>
        <v>输入</v>
      </c>
      <c r="Z18" t="s">
        <v>24</v>
      </c>
      <c r="AA18" t="str">
        <f t="shared" si="7"/>
        <v>[风险报告](项目文件-风险报告)</v>
      </c>
      <c r="AB18" t="s">
        <v>24</v>
      </c>
    </row>
    <row r="19" spans="2:28">
      <c r="B19">
        <v>4.4</v>
      </c>
      <c r="C19" t="s">
        <v>84</v>
      </c>
      <c r="D19" t="s">
        <v>131</v>
      </c>
      <c r="G19" t="str">
        <f t="shared" si="0"/>
        <v>输出经验教训登记册</v>
      </c>
      <c r="H19" t="str">
        <f>VLOOKUP(B19,'表-章节'!A:C,2,FALSE)</f>
        <v>04.4</v>
      </c>
      <c r="I19" t="str">
        <f>VLOOKUP(B19,'表-章节'!A:C,3,FALSE)</f>
        <v>4.4 管理项目知识</v>
      </c>
      <c r="J19">
        <f>IF(AND(C19="输出",ISNA(VLOOKUP("输出"&amp;D19,D$1:D18,1,FALSE))),J18+1,J18)</f>
        <v>3</v>
      </c>
      <c r="K19">
        <f>VLOOKUP("输出"&amp;D19,G:J,4,FALSE)</f>
        <v>3</v>
      </c>
      <c r="L19">
        <f t="shared" si="1"/>
        <v>1</v>
      </c>
      <c r="M19" t="s">
        <v>168</v>
      </c>
      <c r="O19" t="s">
        <v>24</v>
      </c>
      <c r="P19" t="str">
        <f t="shared" si="2"/>
        <v>[经验教训登记册](项目文件-经验教训登记册)</v>
      </c>
      <c r="Q19" t="s">
        <v>24</v>
      </c>
      <c r="R19" t="str">
        <f t="shared" si="3"/>
        <v>输出</v>
      </c>
      <c r="S19" t="s">
        <v>24</v>
      </c>
      <c r="T19" t="str">
        <f t="shared" si="4"/>
        <v>4.4 管理项目知识</v>
      </c>
      <c r="U19" t="s">
        <v>24</v>
      </c>
      <c r="V19" t="s">
        <v>24</v>
      </c>
      <c r="W19" t="str">
        <f t="shared" si="5"/>
        <v>4.4 管理项目知识</v>
      </c>
      <c r="X19" t="s">
        <v>24</v>
      </c>
      <c r="Y19" t="str">
        <f t="shared" si="6"/>
        <v>输出</v>
      </c>
      <c r="Z19" t="s">
        <v>24</v>
      </c>
      <c r="AA19" t="str">
        <f t="shared" si="7"/>
        <v>[经验教训登记册](项目文件-经验教训登记册)</v>
      </c>
      <c r="AB19" t="s">
        <v>24</v>
      </c>
    </row>
    <row r="20" spans="2:28">
      <c r="B20">
        <v>4.4</v>
      </c>
      <c r="C20" t="s">
        <v>88</v>
      </c>
      <c r="D20" t="s">
        <v>131</v>
      </c>
      <c r="G20" t="str">
        <f t="shared" si="0"/>
        <v>输入经验教训登记册</v>
      </c>
      <c r="H20" t="str">
        <f>VLOOKUP(B20,'表-章节'!A:C,2,FALSE)</f>
        <v>04.4</v>
      </c>
      <c r="I20" t="str">
        <f>VLOOKUP(B20,'表-章节'!A:C,3,FALSE)</f>
        <v>4.4 管理项目知识</v>
      </c>
      <c r="J20">
        <f>IF(AND(C20="输出",ISNA(VLOOKUP("输出"&amp;D20,D$1:D19,1,FALSE))),J19+1,J19)</f>
        <v>3</v>
      </c>
      <c r="K20">
        <f>VLOOKUP("输出"&amp;D20,G:J,4,FALSE)</f>
        <v>3</v>
      </c>
      <c r="L20">
        <f t="shared" si="1"/>
        <v>3</v>
      </c>
      <c r="M20" t="s">
        <v>175</v>
      </c>
      <c r="O20" t="s">
        <v>24</v>
      </c>
      <c r="P20" t="str">
        <f t="shared" si="2"/>
        <v/>
      </c>
      <c r="Q20" t="s">
        <v>24</v>
      </c>
      <c r="R20" t="str">
        <f t="shared" si="3"/>
        <v>输入</v>
      </c>
      <c r="S20" t="s">
        <v>24</v>
      </c>
      <c r="T20" t="str">
        <f t="shared" si="4"/>
        <v>4.4 管理项目知识</v>
      </c>
      <c r="U20" t="s">
        <v>24</v>
      </c>
      <c r="V20" t="s">
        <v>24</v>
      </c>
      <c r="W20" t="str">
        <f t="shared" si="5"/>
        <v/>
      </c>
      <c r="X20" t="s">
        <v>24</v>
      </c>
      <c r="Y20" t="str">
        <f t="shared" si="6"/>
        <v>输入</v>
      </c>
      <c r="Z20" t="s">
        <v>24</v>
      </c>
      <c r="AA20" t="str">
        <f t="shared" si="7"/>
        <v>[经验教训登记册](项目文件-经验教训登记册)</v>
      </c>
      <c r="AB20" t="s">
        <v>24</v>
      </c>
    </row>
    <row r="21" spans="2:28">
      <c r="B21">
        <v>4.4</v>
      </c>
      <c r="C21" t="s">
        <v>88</v>
      </c>
      <c r="D21" t="s">
        <v>136</v>
      </c>
      <c r="G21" t="str">
        <f t="shared" si="0"/>
        <v>输入项目团队派工单</v>
      </c>
      <c r="H21" t="str">
        <f>VLOOKUP(B21,'表-章节'!A:C,2,FALSE)</f>
        <v>04.4</v>
      </c>
      <c r="I21" t="str">
        <f>VLOOKUP(B21,'表-章节'!A:C,3,FALSE)</f>
        <v>4.4 管理项目知识</v>
      </c>
      <c r="J21">
        <f>IF(AND(C21="输出",ISNA(VLOOKUP("输出"&amp;D21,D$1:D20,1,FALSE))),J20+1,J20)</f>
        <v>3</v>
      </c>
      <c r="K21">
        <f>VLOOKUP("输出"&amp;D21,G:J,4,FALSE)</f>
        <v>29</v>
      </c>
      <c r="L21">
        <f t="shared" si="1"/>
        <v>3</v>
      </c>
      <c r="M21" t="s">
        <v>230</v>
      </c>
      <c r="O21" t="s">
        <v>24</v>
      </c>
      <c r="P21" t="str">
        <f t="shared" si="2"/>
        <v>[项目团队派工单](项目文件-项目团队派工单)</v>
      </c>
      <c r="Q21" t="s">
        <v>24</v>
      </c>
      <c r="R21" t="str">
        <f t="shared" si="3"/>
        <v>输入</v>
      </c>
      <c r="S21" t="s">
        <v>24</v>
      </c>
      <c r="T21" t="str">
        <f t="shared" si="4"/>
        <v>4.4 管理项目知识</v>
      </c>
      <c r="U21" t="s">
        <v>24</v>
      </c>
      <c r="V21" t="s">
        <v>24</v>
      </c>
      <c r="W21" t="str">
        <f t="shared" si="5"/>
        <v/>
      </c>
      <c r="X21" t="s">
        <v>24</v>
      </c>
      <c r="Y21" t="str">
        <f t="shared" si="6"/>
        <v>输入</v>
      </c>
      <c r="Z21" t="s">
        <v>24</v>
      </c>
      <c r="AA21" t="str">
        <f t="shared" si="7"/>
        <v>[项目团队派工单](项目文件-项目团队派工单)</v>
      </c>
      <c r="AB21" t="s">
        <v>24</v>
      </c>
    </row>
    <row r="22" spans="2:28">
      <c r="B22">
        <v>4.4</v>
      </c>
      <c r="C22" t="s">
        <v>88</v>
      </c>
      <c r="D22" t="s">
        <v>138</v>
      </c>
      <c r="G22" t="str">
        <f t="shared" si="0"/>
        <v>输入供方选择标准</v>
      </c>
      <c r="H22" t="str">
        <f>VLOOKUP(B22,'表-章节'!A:C,2,FALSE)</f>
        <v>04.4</v>
      </c>
      <c r="I22" t="str">
        <f>VLOOKUP(B22,'表-章节'!A:C,3,FALSE)</f>
        <v>4.4 管理项目知识</v>
      </c>
      <c r="J22">
        <f>IF(AND(C22="输出",ISNA(VLOOKUP("输出"&amp;D22,D$1:D21,1,FALSE))),J21+1,J21)</f>
        <v>3</v>
      </c>
      <c r="K22">
        <f>VLOOKUP("输出"&amp;D22,G:J,4,FALSE)</f>
        <v>34</v>
      </c>
      <c r="L22">
        <f t="shared" si="1"/>
        <v>3</v>
      </c>
      <c r="M22" t="s">
        <v>231</v>
      </c>
      <c r="O22" t="s">
        <v>24</v>
      </c>
      <c r="P22" t="str">
        <f t="shared" si="2"/>
        <v>[供方选择标准](项目文件-供方选择标准)</v>
      </c>
      <c r="Q22" t="s">
        <v>24</v>
      </c>
      <c r="R22" t="str">
        <f t="shared" si="3"/>
        <v>输入</v>
      </c>
      <c r="S22" t="s">
        <v>24</v>
      </c>
      <c r="T22" t="str">
        <f t="shared" si="4"/>
        <v>4.4 管理项目知识</v>
      </c>
      <c r="U22" t="s">
        <v>24</v>
      </c>
      <c r="V22" t="s">
        <v>24</v>
      </c>
      <c r="W22" t="str">
        <f t="shared" si="5"/>
        <v/>
      </c>
      <c r="X22" t="s">
        <v>24</v>
      </c>
      <c r="Y22" t="str">
        <f t="shared" si="6"/>
        <v>输入</v>
      </c>
      <c r="Z22" t="s">
        <v>24</v>
      </c>
      <c r="AA22" t="str">
        <f t="shared" si="7"/>
        <v>[供方选择标准](项目文件-供方选择标准)</v>
      </c>
      <c r="AB22" t="s">
        <v>24</v>
      </c>
    </row>
    <row r="23" spans="2:28">
      <c r="B23">
        <v>4.4</v>
      </c>
      <c r="C23" t="s">
        <v>88</v>
      </c>
      <c r="D23" t="s">
        <v>140</v>
      </c>
      <c r="G23" t="str">
        <f t="shared" si="0"/>
        <v>输入相关方登记册</v>
      </c>
      <c r="H23" t="str">
        <f>VLOOKUP(B23,'表-章节'!A:C,2,FALSE)</f>
        <v>04.4</v>
      </c>
      <c r="I23" t="str">
        <f>VLOOKUP(B23,'表-章节'!A:C,3,FALSE)</f>
        <v>4.4 管理项目知识</v>
      </c>
      <c r="J23">
        <f>IF(AND(C23="输出",ISNA(VLOOKUP("输出"&amp;D23,D$1:D22,1,FALSE))),J22+1,J22)</f>
        <v>3</v>
      </c>
      <c r="K23">
        <f>VLOOKUP("输出"&amp;D23,G:J,4,FALSE)</f>
        <v>35</v>
      </c>
      <c r="L23">
        <f t="shared" si="1"/>
        <v>3</v>
      </c>
      <c r="M23" t="s">
        <v>232</v>
      </c>
      <c r="O23" t="s">
        <v>24</v>
      </c>
      <c r="P23" t="str">
        <f t="shared" si="2"/>
        <v>[相关方登记册](项目文件-相关方登记册)</v>
      </c>
      <c r="Q23" t="s">
        <v>24</v>
      </c>
      <c r="R23" t="str">
        <f t="shared" si="3"/>
        <v>输入</v>
      </c>
      <c r="S23" t="s">
        <v>24</v>
      </c>
      <c r="T23" t="str">
        <f t="shared" si="4"/>
        <v>4.4 管理项目知识</v>
      </c>
      <c r="U23" t="s">
        <v>24</v>
      </c>
      <c r="V23" t="s">
        <v>24</v>
      </c>
      <c r="W23" t="str">
        <f t="shared" si="5"/>
        <v/>
      </c>
      <c r="X23" t="s">
        <v>24</v>
      </c>
      <c r="Y23" t="str">
        <f t="shared" si="6"/>
        <v>输入</v>
      </c>
      <c r="Z23" t="s">
        <v>24</v>
      </c>
      <c r="AA23" t="str">
        <f t="shared" si="7"/>
        <v>[相关方登记册](项目文件-相关方登记册)</v>
      </c>
      <c r="AB23" t="s">
        <v>24</v>
      </c>
    </row>
    <row r="24" spans="2:28">
      <c r="B24">
        <v>4.5</v>
      </c>
      <c r="C24" t="s">
        <v>86</v>
      </c>
      <c r="D24" t="s">
        <v>128</v>
      </c>
      <c r="G24" t="str">
        <f t="shared" si="0"/>
        <v>更新假设日志</v>
      </c>
      <c r="H24" t="str">
        <f>VLOOKUP(B24,'表-章节'!A:C,2,FALSE)</f>
        <v>04.5</v>
      </c>
      <c r="I24" t="str">
        <f>VLOOKUP(B24,'表-章节'!A:C,3,FALSE)</f>
        <v>4.5 监控项目工作</v>
      </c>
      <c r="J24">
        <f>IF(AND(C24="输出",ISNA(VLOOKUP("输出"&amp;D24,D$1:D23,1,FALSE))),J23+1,J23)</f>
        <v>3</v>
      </c>
      <c r="K24">
        <f>VLOOKUP("输出"&amp;D24,G:J,4,FALSE)</f>
        <v>1</v>
      </c>
      <c r="L24">
        <f t="shared" si="1"/>
        <v>2</v>
      </c>
      <c r="M24" t="s">
        <v>222</v>
      </c>
      <c r="O24" t="s">
        <v>24</v>
      </c>
      <c r="P24" t="str">
        <f t="shared" si="2"/>
        <v>[假设日志](项目文件-假设日志)</v>
      </c>
      <c r="Q24" t="s">
        <v>24</v>
      </c>
      <c r="R24" t="str">
        <f t="shared" si="3"/>
        <v>更新</v>
      </c>
      <c r="S24" t="s">
        <v>24</v>
      </c>
      <c r="T24" t="str">
        <f t="shared" si="4"/>
        <v>4.5 监控项目工作</v>
      </c>
      <c r="U24" t="s">
        <v>24</v>
      </c>
      <c r="V24" t="s">
        <v>24</v>
      </c>
      <c r="W24" t="str">
        <f t="shared" si="5"/>
        <v>4.5 监控项目工作</v>
      </c>
      <c r="X24" t="s">
        <v>24</v>
      </c>
      <c r="Y24" t="str">
        <f t="shared" si="6"/>
        <v>更新</v>
      </c>
      <c r="Z24" t="s">
        <v>24</v>
      </c>
      <c r="AA24" t="str">
        <f t="shared" si="7"/>
        <v>[假设日志](项目文件-假设日志)</v>
      </c>
      <c r="AB24" t="s">
        <v>24</v>
      </c>
    </row>
    <row r="25" spans="2:28">
      <c r="B25">
        <v>4.5</v>
      </c>
      <c r="C25" t="s">
        <v>86</v>
      </c>
      <c r="D25" t="s">
        <v>129</v>
      </c>
      <c r="G25" t="str">
        <f t="shared" si="0"/>
        <v>更新问题日志</v>
      </c>
      <c r="H25" t="str">
        <f>VLOOKUP(B25,'表-章节'!A:C,2,FALSE)</f>
        <v>04.5</v>
      </c>
      <c r="I25" t="str">
        <f>VLOOKUP(B25,'表-章节'!A:C,3,FALSE)</f>
        <v>4.5 监控项目工作</v>
      </c>
      <c r="J25">
        <f>IF(AND(C25="输出",ISNA(VLOOKUP("输出"&amp;D25,D$1:D24,1,FALSE))),J24+1,J24)</f>
        <v>3</v>
      </c>
      <c r="K25">
        <f>VLOOKUP("输出"&amp;D25,G:J,4,FALSE)</f>
        <v>2</v>
      </c>
      <c r="L25">
        <f t="shared" si="1"/>
        <v>2</v>
      </c>
      <c r="M25" t="s">
        <v>233</v>
      </c>
      <c r="O25" t="s">
        <v>24</v>
      </c>
      <c r="P25" t="str">
        <f t="shared" si="2"/>
        <v>[问题日志](项目文件-问题日志)</v>
      </c>
      <c r="Q25" t="s">
        <v>24</v>
      </c>
      <c r="R25" t="str">
        <f t="shared" si="3"/>
        <v>更新</v>
      </c>
      <c r="S25" t="s">
        <v>24</v>
      </c>
      <c r="T25" t="str">
        <f t="shared" si="4"/>
        <v>4.5 监控项目工作</v>
      </c>
      <c r="U25" t="s">
        <v>24</v>
      </c>
      <c r="V25" t="s">
        <v>24</v>
      </c>
      <c r="W25" t="str">
        <f t="shared" si="5"/>
        <v/>
      </c>
      <c r="X25" t="s">
        <v>24</v>
      </c>
      <c r="Y25" t="str">
        <f t="shared" si="6"/>
        <v>更新</v>
      </c>
      <c r="Z25" t="s">
        <v>24</v>
      </c>
      <c r="AA25" t="str">
        <f t="shared" si="7"/>
        <v>[问题日志](项目文件-问题日志)</v>
      </c>
      <c r="AB25" t="s">
        <v>24</v>
      </c>
    </row>
    <row r="26" spans="2:28">
      <c r="B26">
        <v>4.5</v>
      </c>
      <c r="C26" t="s">
        <v>86</v>
      </c>
      <c r="D26" t="s">
        <v>131</v>
      </c>
      <c r="G26" t="str">
        <f t="shared" si="0"/>
        <v>更新经验教训登记册</v>
      </c>
      <c r="H26" t="str">
        <f>VLOOKUP(B26,'表-章节'!A:C,2,FALSE)</f>
        <v>04.5</v>
      </c>
      <c r="I26" t="str">
        <f>VLOOKUP(B26,'表-章节'!A:C,3,FALSE)</f>
        <v>4.5 监控项目工作</v>
      </c>
      <c r="J26">
        <f>IF(AND(C26="输出",ISNA(VLOOKUP("输出"&amp;D26,D$1:D25,1,FALSE))),J25+1,J25)</f>
        <v>3</v>
      </c>
      <c r="K26">
        <f>VLOOKUP("输出"&amp;D26,G:J,4,FALSE)</f>
        <v>3</v>
      </c>
      <c r="L26">
        <f t="shared" si="1"/>
        <v>2</v>
      </c>
      <c r="M26" t="s">
        <v>223</v>
      </c>
      <c r="O26" t="s">
        <v>24</v>
      </c>
      <c r="P26" t="str">
        <f t="shared" si="2"/>
        <v>[经验教训登记册](项目文件-经验教训登记册)</v>
      </c>
      <c r="Q26" t="s">
        <v>24</v>
      </c>
      <c r="R26" t="str">
        <f t="shared" si="3"/>
        <v>更新</v>
      </c>
      <c r="S26" t="s">
        <v>24</v>
      </c>
      <c r="T26" t="str">
        <f t="shared" si="4"/>
        <v>4.5 监控项目工作</v>
      </c>
      <c r="U26" t="s">
        <v>24</v>
      </c>
      <c r="V26" t="s">
        <v>24</v>
      </c>
      <c r="W26" t="str">
        <f t="shared" si="5"/>
        <v/>
      </c>
      <c r="X26" t="s">
        <v>24</v>
      </c>
      <c r="Y26" t="str">
        <f t="shared" si="6"/>
        <v>更新</v>
      </c>
      <c r="Z26" t="s">
        <v>24</v>
      </c>
      <c r="AA26" t="str">
        <f t="shared" si="7"/>
        <v>[经验教训登记册](项目文件-经验教训登记册)</v>
      </c>
      <c r="AB26" t="s">
        <v>24</v>
      </c>
    </row>
    <row r="27" spans="2:28">
      <c r="B27">
        <v>4.5</v>
      </c>
      <c r="C27" t="s">
        <v>86</v>
      </c>
      <c r="D27" t="s">
        <v>132</v>
      </c>
      <c r="G27" t="str">
        <f t="shared" si="0"/>
        <v>更新里程碑清单</v>
      </c>
      <c r="H27" t="str">
        <f>VLOOKUP(B27,'表-章节'!A:C,2,FALSE)</f>
        <v>04.5</v>
      </c>
      <c r="I27" t="str">
        <f>VLOOKUP(B27,'表-章节'!A:C,3,FALSE)</f>
        <v>4.5 监控项目工作</v>
      </c>
      <c r="J27">
        <f>IF(AND(C27="输出",ISNA(VLOOKUP("输出"&amp;D27,D$1:D26,1,FALSE))),J26+1,J26)</f>
        <v>3</v>
      </c>
      <c r="K27">
        <f>VLOOKUP("输出"&amp;D27,G:J,4,FALSE)</f>
        <v>9</v>
      </c>
      <c r="L27">
        <f t="shared" si="1"/>
        <v>2</v>
      </c>
      <c r="M27" t="s">
        <v>217</v>
      </c>
      <c r="O27" t="s">
        <v>24</v>
      </c>
      <c r="P27" t="str">
        <f t="shared" si="2"/>
        <v>[里程碑清单](项目文件-里程碑清单)</v>
      </c>
      <c r="Q27" t="s">
        <v>24</v>
      </c>
      <c r="R27" t="str">
        <f t="shared" si="3"/>
        <v>更新</v>
      </c>
      <c r="S27" t="s">
        <v>24</v>
      </c>
      <c r="T27" t="str">
        <f t="shared" si="4"/>
        <v>4.5 监控项目工作</v>
      </c>
      <c r="U27" t="s">
        <v>24</v>
      </c>
      <c r="V27" t="s">
        <v>24</v>
      </c>
      <c r="W27" t="str">
        <f t="shared" si="5"/>
        <v/>
      </c>
      <c r="X27" t="s">
        <v>24</v>
      </c>
      <c r="Y27" t="str">
        <f t="shared" si="6"/>
        <v>更新</v>
      </c>
      <c r="Z27" t="s">
        <v>24</v>
      </c>
      <c r="AA27" t="str">
        <f t="shared" si="7"/>
        <v>[里程碑清单](项目文件-里程碑清单)</v>
      </c>
      <c r="AB27" t="s">
        <v>24</v>
      </c>
    </row>
    <row r="28" spans="2:28">
      <c r="B28">
        <v>4.5</v>
      </c>
      <c r="C28" t="s">
        <v>86</v>
      </c>
      <c r="D28" t="s">
        <v>142</v>
      </c>
      <c r="G28" t="str">
        <f t="shared" si="0"/>
        <v>更新估算依据</v>
      </c>
      <c r="H28" t="str">
        <f>VLOOKUP(B28,'表-章节'!A:C,2,FALSE)</f>
        <v>04.5</v>
      </c>
      <c r="I28" t="str">
        <f>VLOOKUP(B28,'表-章节'!A:C,3,FALSE)</f>
        <v>4.5 监控项目工作</v>
      </c>
      <c r="J28">
        <f>IF(AND(C28="输出",ISNA(VLOOKUP("输出"&amp;D28,D$1:D27,1,FALSE))),J27+1,J27)</f>
        <v>3</v>
      </c>
      <c r="K28">
        <f>VLOOKUP("输出"&amp;D28,G:J,4,FALSE)</f>
        <v>12</v>
      </c>
      <c r="L28">
        <f t="shared" si="1"/>
        <v>2</v>
      </c>
      <c r="M28" t="s">
        <v>191</v>
      </c>
      <c r="O28" t="s">
        <v>24</v>
      </c>
      <c r="P28" t="str">
        <f t="shared" si="2"/>
        <v>[估算依据](项目文件-估算依据)</v>
      </c>
      <c r="Q28" t="s">
        <v>24</v>
      </c>
      <c r="R28" t="str">
        <f t="shared" si="3"/>
        <v>更新</v>
      </c>
      <c r="S28" t="s">
        <v>24</v>
      </c>
      <c r="T28" t="str">
        <f t="shared" si="4"/>
        <v>4.5 监控项目工作</v>
      </c>
      <c r="U28" t="s">
        <v>24</v>
      </c>
      <c r="V28" t="s">
        <v>24</v>
      </c>
      <c r="W28" t="str">
        <f t="shared" si="5"/>
        <v/>
      </c>
      <c r="X28" t="s">
        <v>24</v>
      </c>
      <c r="Y28" t="str">
        <f t="shared" si="6"/>
        <v>更新</v>
      </c>
      <c r="Z28" t="s">
        <v>24</v>
      </c>
      <c r="AA28" t="str">
        <f t="shared" si="7"/>
        <v>[估算依据](项目文件-估算依据)</v>
      </c>
      <c r="AB28" t="s">
        <v>24</v>
      </c>
    </row>
    <row r="29" spans="2:28">
      <c r="B29">
        <v>4.5</v>
      </c>
      <c r="C29" t="s">
        <v>86</v>
      </c>
      <c r="D29" t="s">
        <v>146</v>
      </c>
      <c r="G29" t="str">
        <f t="shared" si="0"/>
        <v>更新进度预测</v>
      </c>
      <c r="H29" t="str">
        <f>VLOOKUP(B29,'表-章节'!A:C,2,FALSE)</f>
        <v>04.5</v>
      </c>
      <c r="I29" t="str">
        <f>VLOOKUP(B29,'表-章节'!A:C,3,FALSE)</f>
        <v>4.5 监控项目工作</v>
      </c>
      <c r="J29">
        <f>IF(AND(C29="输出",ISNA(VLOOKUP("输出"&amp;D29,D$1:D28,1,FALSE))),J28+1,J28)</f>
        <v>3</v>
      </c>
      <c r="K29">
        <f>VLOOKUP("输出"&amp;D29,G:J,4,FALSE)</f>
        <v>16</v>
      </c>
      <c r="L29">
        <f t="shared" si="1"/>
        <v>2</v>
      </c>
      <c r="M29" t="s">
        <v>208</v>
      </c>
      <c r="O29" t="s">
        <v>24</v>
      </c>
      <c r="P29" t="str">
        <f t="shared" si="2"/>
        <v>[进度预测](项目文件-进度预测)</v>
      </c>
      <c r="Q29" t="s">
        <v>24</v>
      </c>
      <c r="R29" t="str">
        <f t="shared" si="3"/>
        <v>更新</v>
      </c>
      <c r="S29" t="s">
        <v>24</v>
      </c>
      <c r="T29" t="str">
        <f t="shared" si="4"/>
        <v>4.5 监控项目工作</v>
      </c>
      <c r="U29" t="s">
        <v>24</v>
      </c>
      <c r="V29" t="s">
        <v>24</v>
      </c>
      <c r="W29" t="str">
        <f t="shared" si="5"/>
        <v/>
      </c>
      <c r="X29" t="s">
        <v>24</v>
      </c>
      <c r="Y29" t="str">
        <f t="shared" si="6"/>
        <v>更新</v>
      </c>
      <c r="Z29" t="s">
        <v>24</v>
      </c>
      <c r="AA29" t="str">
        <f t="shared" si="7"/>
        <v>[进度预测](项目文件-进度预测)</v>
      </c>
      <c r="AB29" t="s">
        <v>24</v>
      </c>
    </row>
    <row r="30" spans="2:28">
      <c r="B30">
        <v>4.5</v>
      </c>
      <c r="C30" t="s">
        <v>86</v>
      </c>
      <c r="D30" t="s">
        <v>143</v>
      </c>
      <c r="G30" t="str">
        <f t="shared" si="0"/>
        <v>更新成本预测</v>
      </c>
      <c r="H30" t="str">
        <f>VLOOKUP(B30,'表-章节'!A:C,2,FALSE)</f>
        <v>04.5</v>
      </c>
      <c r="I30" t="str">
        <f>VLOOKUP(B30,'表-章节'!A:C,3,FALSE)</f>
        <v>4.5 监控项目工作</v>
      </c>
      <c r="J30">
        <f>IF(AND(C30="输出",ISNA(VLOOKUP("输出"&amp;D30,D$1:D29,1,FALSE))),J29+1,J29)</f>
        <v>3</v>
      </c>
      <c r="K30">
        <f>VLOOKUP("输出"&amp;D30,G:J,4,FALSE)</f>
        <v>19</v>
      </c>
      <c r="L30">
        <f t="shared" si="1"/>
        <v>2</v>
      </c>
      <c r="M30" t="s">
        <v>215</v>
      </c>
      <c r="O30" t="s">
        <v>24</v>
      </c>
      <c r="P30" t="str">
        <f t="shared" si="2"/>
        <v>[成本预测](项目文件-成本预测)</v>
      </c>
      <c r="Q30" t="s">
        <v>24</v>
      </c>
      <c r="R30" t="str">
        <f t="shared" si="3"/>
        <v>更新</v>
      </c>
      <c r="S30" t="s">
        <v>24</v>
      </c>
      <c r="T30" t="str">
        <f t="shared" si="4"/>
        <v>4.5 监控项目工作</v>
      </c>
      <c r="U30" t="s">
        <v>24</v>
      </c>
      <c r="V30" t="s">
        <v>24</v>
      </c>
      <c r="W30" t="str">
        <f t="shared" si="5"/>
        <v/>
      </c>
      <c r="X30" t="s">
        <v>24</v>
      </c>
      <c r="Y30" t="str">
        <f t="shared" si="6"/>
        <v>更新</v>
      </c>
      <c r="Z30" t="s">
        <v>24</v>
      </c>
      <c r="AA30" t="str">
        <f t="shared" si="7"/>
        <v>[成本预测](项目文件-成本预测)</v>
      </c>
      <c r="AB30" t="s">
        <v>24</v>
      </c>
    </row>
    <row r="31" spans="2:28">
      <c r="B31">
        <v>4.5</v>
      </c>
      <c r="C31" t="s">
        <v>86</v>
      </c>
      <c r="D31" t="s">
        <v>145</v>
      </c>
      <c r="G31" t="str">
        <f t="shared" si="0"/>
        <v>更新质量报告</v>
      </c>
      <c r="H31" t="str">
        <f>VLOOKUP(B31,'表-章节'!A:C,2,FALSE)</f>
        <v>04.5</v>
      </c>
      <c r="I31" t="str">
        <f>VLOOKUP(B31,'表-章节'!A:C,3,FALSE)</f>
        <v>4.5 监控项目工作</v>
      </c>
      <c r="J31">
        <f>IF(AND(C31="输出",ISNA(VLOOKUP("输出"&amp;D31,D$1:D30,1,FALSE))),J30+1,J30)</f>
        <v>3</v>
      </c>
      <c r="K31">
        <f>VLOOKUP("输出"&amp;D31,G:J,4,FALSE)</f>
        <v>21</v>
      </c>
      <c r="L31">
        <f t="shared" si="1"/>
        <v>2</v>
      </c>
      <c r="M31" t="s">
        <v>234</v>
      </c>
      <c r="O31" t="s">
        <v>24</v>
      </c>
      <c r="P31" t="str">
        <f t="shared" si="2"/>
        <v>[质量报告](项目文件-质量报告)</v>
      </c>
      <c r="Q31" t="s">
        <v>24</v>
      </c>
      <c r="R31" t="str">
        <f t="shared" si="3"/>
        <v>更新</v>
      </c>
      <c r="S31" t="s">
        <v>24</v>
      </c>
      <c r="T31" t="str">
        <f t="shared" si="4"/>
        <v>4.5 监控项目工作</v>
      </c>
      <c r="U31" t="s">
        <v>24</v>
      </c>
      <c r="V31" t="s">
        <v>24</v>
      </c>
      <c r="W31" t="str">
        <f t="shared" si="5"/>
        <v/>
      </c>
      <c r="X31" t="s">
        <v>24</v>
      </c>
      <c r="Y31" t="str">
        <f t="shared" si="6"/>
        <v>更新</v>
      </c>
      <c r="Z31" t="s">
        <v>24</v>
      </c>
      <c r="AA31" t="str">
        <f t="shared" si="7"/>
        <v>[质量报告](项目文件-质量报告)</v>
      </c>
      <c r="AB31" t="s">
        <v>24</v>
      </c>
    </row>
    <row r="32" spans="2:28">
      <c r="B32">
        <v>4.5</v>
      </c>
      <c r="C32" t="s">
        <v>86</v>
      </c>
      <c r="D32" t="s">
        <v>137</v>
      </c>
      <c r="G32" t="str">
        <f t="shared" si="0"/>
        <v>更新风险登记册</v>
      </c>
      <c r="H32" t="str">
        <f>VLOOKUP(B32,'表-章节'!A:C,2,FALSE)</f>
        <v>04.5</v>
      </c>
      <c r="I32" t="str">
        <f>VLOOKUP(B32,'表-章节'!A:C,3,FALSE)</f>
        <v>4.5 监控项目工作</v>
      </c>
      <c r="J32">
        <f>IF(AND(C32="输出",ISNA(VLOOKUP("输出"&amp;D32,D$1:D31,1,FALSE))),J31+1,J31)</f>
        <v>3</v>
      </c>
      <c r="K32">
        <f>VLOOKUP("输出"&amp;D32,G:J,4,FALSE)</f>
        <v>32</v>
      </c>
      <c r="L32">
        <f t="shared" si="1"/>
        <v>2</v>
      </c>
      <c r="M32" t="s">
        <v>225</v>
      </c>
      <c r="O32" t="s">
        <v>24</v>
      </c>
      <c r="P32" t="str">
        <f t="shared" si="2"/>
        <v>[风险登记册](项目文件-风险登记册)</v>
      </c>
      <c r="Q32" t="s">
        <v>24</v>
      </c>
      <c r="R32" t="str">
        <f t="shared" si="3"/>
        <v>更新</v>
      </c>
      <c r="S32" t="s">
        <v>24</v>
      </c>
      <c r="T32" t="str">
        <f t="shared" si="4"/>
        <v>4.5 监控项目工作</v>
      </c>
      <c r="U32" t="s">
        <v>24</v>
      </c>
      <c r="V32" t="s">
        <v>24</v>
      </c>
      <c r="W32" t="str">
        <f t="shared" si="5"/>
        <v/>
      </c>
      <c r="X32" t="s">
        <v>24</v>
      </c>
      <c r="Y32" t="str">
        <f t="shared" si="6"/>
        <v>更新</v>
      </c>
      <c r="Z32" t="s">
        <v>24</v>
      </c>
      <c r="AA32" t="str">
        <f t="shared" si="7"/>
        <v>[风险登记册](项目文件-风险登记册)</v>
      </c>
      <c r="AB32" t="s">
        <v>24</v>
      </c>
    </row>
    <row r="33" spans="2:28">
      <c r="B33">
        <v>4.5</v>
      </c>
      <c r="C33" t="s">
        <v>86</v>
      </c>
      <c r="D33" t="s">
        <v>139</v>
      </c>
      <c r="G33" t="str">
        <f t="shared" si="0"/>
        <v>更新风险报告</v>
      </c>
      <c r="H33" t="str">
        <f>VLOOKUP(B33,'表-章节'!A:C,2,FALSE)</f>
        <v>04.5</v>
      </c>
      <c r="I33" t="str">
        <f>VLOOKUP(B33,'表-章节'!A:C,3,FALSE)</f>
        <v>4.5 监控项目工作</v>
      </c>
      <c r="J33">
        <f>IF(AND(C33="输出",ISNA(VLOOKUP("输出"&amp;D33,D$1:D32,1,FALSE))),J32+1,J32)</f>
        <v>3</v>
      </c>
      <c r="K33">
        <f>VLOOKUP("输出"&amp;D33,G:J,4,FALSE)</f>
        <v>33</v>
      </c>
      <c r="L33">
        <f t="shared" si="1"/>
        <v>2</v>
      </c>
      <c r="M33" t="s">
        <v>235</v>
      </c>
      <c r="O33" t="s">
        <v>24</v>
      </c>
      <c r="P33" t="str">
        <f t="shared" si="2"/>
        <v>[风险报告](项目文件-风险报告)</v>
      </c>
      <c r="Q33" t="s">
        <v>24</v>
      </c>
      <c r="R33" t="str">
        <f t="shared" si="3"/>
        <v>更新</v>
      </c>
      <c r="S33" t="s">
        <v>24</v>
      </c>
      <c r="T33" t="str">
        <f t="shared" si="4"/>
        <v>4.5 监控项目工作</v>
      </c>
      <c r="U33" t="s">
        <v>24</v>
      </c>
      <c r="V33" t="s">
        <v>24</v>
      </c>
      <c r="W33" t="str">
        <f t="shared" si="5"/>
        <v/>
      </c>
      <c r="X33" t="s">
        <v>24</v>
      </c>
      <c r="Y33" t="str">
        <f t="shared" si="6"/>
        <v>更新</v>
      </c>
      <c r="Z33" t="s">
        <v>24</v>
      </c>
      <c r="AA33" t="str">
        <f t="shared" si="7"/>
        <v>[风险报告](项目文件-风险报告)</v>
      </c>
      <c r="AB33" t="s">
        <v>24</v>
      </c>
    </row>
    <row r="34" spans="2:28">
      <c r="B34">
        <v>4.6</v>
      </c>
      <c r="C34" t="s">
        <v>86</v>
      </c>
      <c r="D34" t="s">
        <v>130</v>
      </c>
      <c r="G34" t="str">
        <f t="shared" si="0"/>
        <v>更新变更日志</v>
      </c>
      <c r="H34" t="str">
        <f>VLOOKUP(B34,'表-章节'!A:C,2,FALSE)</f>
        <v>04.6</v>
      </c>
      <c r="I34" t="str">
        <f>VLOOKUP(B34,'表-章节'!A:C,3,FALSE)</f>
        <v>4.6 实施整体变更控制</v>
      </c>
      <c r="J34">
        <f>IF(AND(C34="输出",ISNA(VLOOKUP("输出"&amp;D34,D$1:D33,1,FALSE))),J33+1,J33)</f>
        <v>3</v>
      </c>
      <c r="K34">
        <f>VLOOKUP("输出"&amp;D34,G:J,4,FALSE)</f>
        <v>36</v>
      </c>
      <c r="L34">
        <f t="shared" si="1"/>
        <v>2</v>
      </c>
      <c r="M34" t="s">
        <v>188</v>
      </c>
      <c r="O34" t="s">
        <v>24</v>
      </c>
      <c r="P34" t="str">
        <f t="shared" si="2"/>
        <v>[变更日志](项目文件-变更日志)</v>
      </c>
      <c r="Q34" t="s">
        <v>24</v>
      </c>
      <c r="R34" t="str">
        <f t="shared" si="3"/>
        <v>更新</v>
      </c>
      <c r="S34" t="s">
        <v>24</v>
      </c>
      <c r="T34" t="str">
        <f t="shared" si="4"/>
        <v>4.6 实施整体变更控制</v>
      </c>
      <c r="U34" t="s">
        <v>24</v>
      </c>
      <c r="V34" t="s">
        <v>24</v>
      </c>
      <c r="W34" t="str">
        <f t="shared" si="5"/>
        <v>4.6 实施整体变更控制</v>
      </c>
      <c r="X34" t="s">
        <v>24</v>
      </c>
      <c r="Y34" t="str">
        <f t="shared" si="6"/>
        <v>更新</v>
      </c>
      <c r="Z34" t="s">
        <v>24</v>
      </c>
      <c r="AA34" t="str">
        <f t="shared" si="7"/>
        <v>[变更日志](项目文件-变更日志)</v>
      </c>
      <c r="AB34" t="s">
        <v>24</v>
      </c>
    </row>
    <row r="35" spans="2:28">
      <c r="B35">
        <v>4.6</v>
      </c>
      <c r="C35" t="s">
        <v>88</v>
      </c>
      <c r="D35" t="s">
        <v>135</v>
      </c>
      <c r="G35" t="str">
        <f t="shared" si="0"/>
        <v>输入需求跟踪矩阵</v>
      </c>
      <c r="H35" t="str">
        <f>VLOOKUP(B35,'表-章节'!A:C,2,FALSE)</f>
        <v>04.6</v>
      </c>
      <c r="I35" t="str">
        <f>VLOOKUP(B35,'表-章节'!A:C,3,FALSE)</f>
        <v>4.6 实施整体变更控制</v>
      </c>
      <c r="J35">
        <f>IF(AND(C35="输出",ISNA(VLOOKUP("输出"&amp;D35,D$1:D34,1,FALSE))),J34+1,J34)</f>
        <v>3</v>
      </c>
      <c r="K35">
        <f>VLOOKUP("输出"&amp;D35,G:J,4,FALSE)</f>
        <v>5</v>
      </c>
      <c r="L35">
        <f t="shared" si="1"/>
        <v>3</v>
      </c>
      <c r="M35" t="s">
        <v>182</v>
      </c>
      <c r="O35" t="s">
        <v>24</v>
      </c>
      <c r="P35" t="str">
        <f t="shared" si="2"/>
        <v>[需求跟踪矩阵](项目文件-需求跟踪矩阵)</v>
      </c>
      <c r="Q35" t="s">
        <v>24</v>
      </c>
      <c r="R35" t="str">
        <f t="shared" si="3"/>
        <v>输入</v>
      </c>
      <c r="S35" t="s">
        <v>24</v>
      </c>
      <c r="T35" t="str">
        <f t="shared" si="4"/>
        <v>4.6 实施整体变更控制</v>
      </c>
      <c r="U35" t="s">
        <v>24</v>
      </c>
      <c r="V35" t="s">
        <v>24</v>
      </c>
      <c r="W35" t="str">
        <f t="shared" si="5"/>
        <v/>
      </c>
      <c r="X35" t="s">
        <v>24</v>
      </c>
      <c r="Y35" t="str">
        <f t="shared" si="6"/>
        <v>输入</v>
      </c>
      <c r="Z35" t="s">
        <v>24</v>
      </c>
      <c r="AA35" t="str">
        <f t="shared" si="7"/>
        <v>[需求跟踪矩阵](项目文件-需求跟踪矩阵)</v>
      </c>
      <c r="AB35" t="s">
        <v>24</v>
      </c>
    </row>
    <row r="36" spans="2:28">
      <c r="B36">
        <v>4.6</v>
      </c>
      <c r="C36" t="s">
        <v>88</v>
      </c>
      <c r="D36" t="s">
        <v>142</v>
      </c>
      <c r="G36" t="str">
        <f t="shared" si="0"/>
        <v>输入估算依据</v>
      </c>
      <c r="H36" t="str">
        <f>VLOOKUP(B36,'表-章节'!A:C,2,FALSE)</f>
        <v>04.6</v>
      </c>
      <c r="I36" t="str">
        <f>VLOOKUP(B36,'表-章节'!A:C,3,FALSE)</f>
        <v>4.6 实施整体变更控制</v>
      </c>
      <c r="J36">
        <f>IF(AND(C36="输出",ISNA(VLOOKUP("输出"&amp;D36,D$1:D35,1,FALSE))),J35+1,J35)</f>
        <v>3</v>
      </c>
      <c r="K36">
        <f>VLOOKUP("输出"&amp;D36,G:J,4,FALSE)</f>
        <v>12</v>
      </c>
      <c r="L36">
        <f t="shared" si="1"/>
        <v>3</v>
      </c>
      <c r="M36" t="s">
        <v>177</v>
      </c>
      <c r="O36" t="s">
        <v>24</v>
      </c>
      <c r="P36" t="str">
        <f t="shared" si="2"/>
        <v>[估算依据](项目文件-估算依据)</v>
      </c>
      <c r="Q36" t="s">
        <v>24</v>
      </c>
      <c r="R36" t="str">
        <f t="shared" si="3"/>
        <v>输入</v>
      </c>
      <c r="S36" t="s">
        <v>24</v>
      </c>
      <c r="T36" t="str">
        <f t="shared" si="4"/>
        <v>4.6 实施整体变更控制</v>
      </c>
      <c r="U36" t="s">
        <v>24</v>
      </c>
      <c r="V36" t="s">
        <v>24</v>
      </c>
      <c r="W36" t="str">
        <f t="shared" si="5"/>
        <v/>
      </c>
      <c r="X36" t="s">
        <v>24</v>
      </c>
      <c r="Y36" t="str">
        <f t="shared" si="6"/>
        <v>输入</v>
      </c>
      <c r="Z36" t="s">
        <v>24</v>
      </c>
      <c r="AA36" t="str">
        <f t="shared" si="7"/>
        <v>[估算依据](项目文件-估算依据)</v>
      </c>
      <c r="AB36" t="s">
        <v>24</v>
      </c>
    </row>
    <row r="37" spans="2:28">
      <c r="B37">
        <v>4.6</v>
      </c>
      <c r="C37" t="s">
        <v>88</v>
      </c>
      <c r="D37" t="s">
        <v>139</v>
      </c>
      <c r="G37" t="str">
        <f t="shared" si="0"/>
        <v>输入风险报告</v>
      </c>
      <c r="H37" t="str">
        <f>VLOOKUP(B37,'表-章节'!A:C,2,FALSE)</f>
        <v>04.6</v>
      </c>
      <c r="I37" t="str">
        <f>VLOOKUP(B37,'表-章节'!A:C,3,FALSE)</f>
        <v>4.6 实施整体变更控制</v>
      </c>
      <c r="J37">
        <f>IF(AND(C37="输出",ISNA(VLOOKUP("输出"&amp;D37,D$1:D36,1,FALSE))),J36+1,J36)</f>
        <v>3</v>
      </c>
      <c r="K37">
        <f>VLOOKUP("输出"&amp;D37,G:J,4,FALSE)</f>
        <v>33</v>
      </c>
      <c r="L37">
        <f t="shared" si="1"/>
        <v>3</v>
      </c>
      <c r="M37" t="s">
        <v>229</v>
      </c>
      <c r="O37" t="s">
        <v>24</v>
      </c>
      <c r="P37" t="str">
        <f t="shared" si="2"/>
        <v>[风险报告](项目文件-风险报告)</v>
      </c>
      <c r="Q37" t="s">
        <v>24</v>
      </c>
      <c r="R37" t="str">
        <f t="shared" si="3"/>
        <v>输入</v>
      </c>
      <c r="S37" t="s">
        <v>24</v>
      </c>
      <c r="T37" t="str">
        <f t="shared" si="4"/>
        <v>4.6 实施整体变更控制</v>
      </c>
      <c r="U37" t="s">
        <v>24</v>
      </c>
      <c r="V37" t="s">
        <v>24</v>
      </c>
      <c r="W37" t="str">
        <f t="shared" si="5"/>
        <v/>
      </c>
      <c r="X37" t="s">
        <v>24</v>
      </c>
      <c r="Y37" t="str">
        <f t="shared" si="6"/>
        <v>输入</v>
      </c>
      <c r="Z37" t="s">
        <v>24</v>
      </c>
      <c r="AA37" t="str">
        <f t="shared" si="7"/>
        <v>[风险报告](项目文件-风险报告)</v>
      </c>
      <c r="AB37" t="s">
        <v>24</v>
      </c>
    </row>
    <row r="38" spans="2:28">
      <c r="B38">
        <v>4.7</v>
      </c>
      <c r="C38" t="s">
        <v>86</v>
      </c>
      <c r="D38" t="s">
        <v>131</v>
      </c>
      <c r="G38" t="str">
        <f t="shared" si="0"/>
        <v>更新经验教训登记册</v>
      </c>
      <c r="H38" t="str">
        <f>VLOOKUP(B38,'表-章节'!A:C,2,FALSE)</f>
        <v>04.7</v>
      </c>
      <c r="I38" t="str">
        <f>VLOOKUP(B38,'表-章节'!A:C,3,FALSE)</f>
        <v>4.7 结束项目或阶段</v>
      </c>
      <c r="J38">
        <f>IF(AND(C38="输出",ISNA(VLOOKUP("输出"&amp;D38,D$1:D37,1,FALSE))),J37+1,J37)</f>
        <v>3</v>
      </c>
      <c r="K38">
        <f>VLOOKUP("输出"&amp;D38,G:J,4,FALSE)</f>
        <v>3</v>
      </c>
      <c r="L38">
        <f t="shared" si="1"/>
        <v>2</v>
      </c>
      <c r="M38" t="s">
        <v>223</v>
      </c>
      <c r="O38" t="s">
        <v>24</v>
      </c>
      <c r="P38" t="str">
        <f t="shared" si="2"/>
        <v>[经验教训登记册](项目文件-经验教训登记册)</v>
      </c>
      <c r="Q38" t="s">
        <v>24</v>
      </c>
      <c r="R38" t="str">
        <f t="shared" si="3"/>
        <v>更新</v>
      </c>
      <c r="S38" t="s">
        <v>24</v>
      </c>
      <c r="T38" t="str">
        <f t="shared" si="4"/>
        <v>4.7 结束项目或阶段</v>
      </c>
      <c r="U38" t="s">
        <v>24</v>
      </c>
      <c r="V38" t="s">
        <v>24</v>
      </c>
      <c r="W38" t="str">
        <f t="shared" si="5"/>
        <v>4.7 结束项目或阶段</v>
      </c>
      <c r="X38" t="s">
        <v>24</v>
      </c>
      <c r="Y38" t="str">
        <f t="shared" si="6"/>
        <v>更新</v>
      </c>
      <c r="Z38" t="s">
        <v>24</v>
      </c>
      <c r="AA38" t="str">
        <f t="shared" si="7"/>
        <v>[经验教训登记册](项目文件-经验教训登记册)</v>
      </c>
      <c r="AB38" t="s">
        <v>24</v>
      </c>
    </row>
    <row r="39" spans="2:28">
      <c r="B39">
        <v>4.7</v>
      </c>
      <c r="C39" t="s">
        <v>88</v>
      </c>
      <c r="D39" t="s">
        <v>128</v>
      </c>
      <c r="G39" t="str">
        <f t="shared" si="0"/>
        <v>输入假设日志</v>
      </c>
      <c r="H39" t="str">
        <f>VLOOKUP(B39,'表-章节'!A:C,2,FALSE)</f>
        <v>04.7</v>
      </c>
      <c r="I39" t="str">
        <f>VLOOKUP(B39,'表-章节'!A:C,3,FALSE)</f>
        <v>4.7 结束项目或阶段</v>
      </c>
      <c r="J39">
        <f>IF(AND(C39="输出",ISNA(VLOOKUP("输出"&amp;D39,D$1:D38,1,FALSE))),J38+1,J38)</f>
        <v>3</v>
      </c>
      <c r="K39">
        <f>VLOOKUP("输出"&amp;D39,G:J,4,FALSE)</f>
        <v>1</v>
      </c>
      <c r="L39">
        <f t="shared" si="1"/>
        <v>3</v>
      </c>
      <c r="M39" t="s">
        <v>236</v>
      </c>
      <c r="O39" t="s">
        <v>24</v>
      </c>
      <c r="P39" t="str">
        <f t="shared" si="2"/>
        <v>[假设日志](项目文件-假设日志)</v>
      </c>
      <c r="Q39" t="s">
        <v>24</v>
      </c>
      <c r="R39" t="str">
        <f t="shared" si="3"/>
        <v>输入</v>
      </c>
      <c r="S39" t="s">
        <v>24</v>
      </c>
      <c r="T39" t="str">
        <f t="shared" si="4"/>
        <v>4.7 结束项目或阶段</v>
      </c>
      <c r="U39" t="s">
        <v>24</v>
      </c>
      <c r="V39" t="s">
        <v>24</v>
      </c>
      <c r="W39" t="str">
        <f t="shared" si="5"/>
        <v/>
      </c>
      <c r="X39" t="s">
        <v>24</v>
      </c>
      <c r="Y39" t="str">
        <f t="shared" si="6"/>
        <v>输入</v>
      </c>
      <c r="Z39" t="s">
        <v>24</v>
      </c>
      <c r="AA39" t="str">
        <f t="shared" si="7"/>
        <v>[假设日志](项目文件-假设日志)</v>
      </c>
      <c r="AB39" t="s">
        <v>24</v>
      </c>
    </row>
    <row r="40" spans="2:28">
      <c r="B40">
        <v>4.7</v>
      </c>
      <c r="C40" t="s">
        <v>88</v>
      </c>
      <c r="D40" t="s">
        <v>129</v>
      </c>
      <c r="G40" t="str">
        <f t="shared" si="0"/>
        <v>输入问题日志</v>
      </c>
      <c r="H40" t="str">
        <f>VLOOKUP(B40,'表-章节'!A:C,2,FALSE)</f>
        <v>04.7</v>
      </c>
      <c r="I40" t="str">
        <f>VLOOKUP(B40,'表-章节'!A:C,3,FALSE)</f>
        <v>4.7 结束项目或阶段</v>
      </c>
      <c r="J40">
        <f>IF(AND(C40="输出",ISNA(VLOOKUP("输出"&amp;D40,D$1:D39,1,FALSE))),J39+1,J39)</f>
        <v>3</v>
      </c>
      <c r="K40">
        <f>VLOOKUP("输出"&amp;D40,G:J,4,FALSE)</f>
        <v>2</v>
      </c>
      <c r="L40">
        <f t="shared" si="1"/>
        <v>3</v>
      </c>
      <c r="M40" t="s">
        <v>174</v>
      </c>
      <c r="O40" t="s">
        <v>24</v>
      </c>
      <c r="P40" t="str">
        <f t="shared" si="2"/>
        <v>[问题日志](项目文件-问题日志)</v>
      </c>
      <c r="Q40" t="s">
        <v>24</v>
      </c>
      <c r="R40" t="str">
        <f t="shared" si="3"/>
        <v>输入</v>
      </c>
      <c r="S40" t="s">
        <v>24</v>
      </c>
      <c r="T40" t="str">
        <f t="shared" si="4"/>
        <v>4.7 结束项目或阶段</v>
      </c>
      <c r="U40" t="s">
        <v>24</v>
      </c>
      <c r="V40" t="s">
        <v>24</v>
      </c>
      <c r="W40" t="str">
        <f t="shared" si="5"/>
        <v/>
      </c>
      <c r="X40" t="s">
        <v>24</v>
      </c>
      <c r="Y40" t="str">
        <f t="shared" si="6"/>
        <v>输入</v>
      </c>
      <c r="Z40" t="s">
        <v>24</v>
      </c>
      <c r="AA40" t="str">
        <f t="shared" si="7"/>
        <v>[问题日志](项目文件-问题日志)</v>
      </c>
      <c r="AB40" t="s">
        <v>24</v>
      </c>
    </row>
    <row r="41" spans="2:28">
      <c r="B41">
        <v>4.7</v>
      </c>
      <c r="C41" t="s">
        <v>88</v>
      </c>
      <c r="D41" t="s">
        <v>131</v>
      </c>
      <c r="G41" t="str">
        <f t="shared" si="0"/>
        <v>输入经验教训登记册</v>
      </c>
      <c r="H41" t="str">
        <f>VLOOKUP(B41,'表-章节'!A:C,2,FALSE)</f>
        <v>04.7</v>
      </c>
      <c r="I41" t="str">
        <f>VLOOKUP(B41,'表-章节'!A:C,3,FALSE)</f>
        <v>4.7 结束项目或阶段</v>
      </c>
      <c r="J41">
        <f>IF(AND(C41="输出",ISNA(VLOOKUP("输出"&amp;D41,D$1:D40,1,FALSE))),J40+1,J40)</f>
        <v>3</v>
      </c>
      <c r="K41">
        <f>VLOOKUP("输出"&amp;D41,G:J,4,FALSE)</f>
        <v>3</v>
      </c>
      <c r="L41">
        <f t="shared" si="1"/>
        <v>3</v>
      </c>
      <c r="M41" t="s">
        <v>175</v>
      </c>
      <c r="O41" t="s">
        <v>24</v>
      </c>
      <c r="P41" t="str">
        <f t="shared" si="2"/>
        <v>[经验教训登记册](项目文件-经验教训登记册)</v>
      </c>
      <c r="Q41" t="s">
        <v>24</v>
      </c>
      <c r="R41" t="str">
        <f t="shared" si="3"/>
        <v>输入</v>
      </c>
      <c r="S41" t="s">
        <v>24</v>
      </c>
      <c r="T41" t="str">
        <f t="shared" si="4"/>
        <v>4.7 结束项目或阶段</v>
      </c>
      <c r="U41" t="s">
        <v>24</v>
      </c>
      <c r="V41" t="s">
        <v>24</v>
      </c>
      <c r="W41" t="str">
        <f t="shared" si="5"/>
        <v/>
      </c>
      <c r="X41" t="s">
        <v>24</v>
      </c>
      <c r="Y41" t="str">
        <f t="shared" si="6"/>
        <v>输入</v>
      </c>
      <c r="Z41" t="s">
        <v>24</v>
      </c>
      <c r="AA41" t="str">
        <f t="shared" si="7"/>
        <v>[经验教训登记册](项目文件-经验教训登记册)</v>
      </c>
      <c r="AB41" t="s">
        <v>24</v>
      </c>
    </row>
    <row r="42" spans="2:28">
      <c r="B42">
        <v>4.7</v>
      </c>
      <c r="C42" t="s">
        <v>88</v>
      </c>
      <c r="D42" t="s">
        <v>130</v>
      </c>
      <c r="G42" t="str">
        <f t="shared" si="0"/>
        <v>输入变更日志</v>
      </c>
      <c r="H42" t="str">
        <f>VLOOKUP(B42,'表-章节'!A:C,2,FALSE)</f>
        <v>04.7</v>
      </c>
      <c r="I42" t="str">
        <f>VLOOKUP(B42,'表-章节'!A:C,3,FALSE)</f>
        <v>4.7 结束项目或阶段</v>
      </c>
      <c r="J42">
        <f>IF(AND(C42="输出",ISNA(VLOOKUP("输出"&amp;D42,D$1:D41,1,FALSE))),J41+1,J41)</f>
        <v>3</v>
      </c>
      <c r="K42">
        <f>VLOOKUP("输出"&amp;D42,G:J,4,FALSE)</f>
        <v>36</v>
      </c>
      <c r="L42">
        <f t="shared" si="1"/>
        <v>3</v>
      </c>
      <c r="M42" t="s">
        <v>193</v>
      </c>
      <c r="O42" t="s">
        <v>24</v>
      </c>
      <c r="P42" t="str">
        <f t="shared" si="2"/>
        <v>[变更日志](项目文件-变更日志)</v>
      </c>
      <c r="Q42" t="s">
        <v>24</v>
      </c>
      <c r="R42" t="str">
        <f t="shared" si="3"/>
        <v>输入</v>
      </c>
      <c r="S42" t="s">
        <v>24</v>
      </c>
      <c r="T42" t="str">
        <f t="shared" si="4"/>
        <v>4.7 结束项目或阶段</v>
      </c>
      <c r="U42" t="s">
        <v>24</v>
      </c>
      <c r="V42" t="s">
        <v>24</v>
      </c>
      <c r="W42" t="str">
        <f t="shared" si="5"/>
        <v/>
      </c>
      <c r="X42" t="s">
        <v>24</v>
      </c>
      <c r="Y42" t="str">
        <f t="shared" si="6"/>
        <v>输入</v>
      </c>
      <c r="Z42" t="s">
        <v>24</v>
      </c>
      <c r="AA42" t="str">
        <f t="shared" si="7"/>
        <v>[变更日志](项目文件-变更日志)</v>
      </c>
      <c r="AB42" t="s">
        <v>24</v>
      </c>
    </row>
    <row r="43" spans="2:28">
      <c r="B43">
        <v>4.7</v>
      </c>
      <c r="C43" t="s">
        <v>88</v>
      </c>
      <c r="D43" t="s">
        <v>144</v>
      </c>
      <c r="G43" t="str">
        <f t="shared" si="0"/>
        <v>输入需求文件</v>
      </c>
      <c r="H43" t="str">
        <f>VLOOKUP(B43,'表-章节'!A:C,2,FALSE)</f>
        <v>04.7</v>
      </c>
      <c r="I43" t="str">
        <f>VLOOKUP(B43,'表-章节'!A:C,3,FALSE)</f>
        <v>4.7 结束项目或阶段</v>
      </c>
      <c r="J43">
        <f>IF(AND(C43="输出",ISNA(VLOOKUP("输出"&amp;D43,D$1:D42,1,FALSE))),J42+1,J42)</f>
        <v>3</v>
      </c>
      <c r="K43">
        <f>VLOOKUP("输出"&amp;D43,G:J,4,FALSE)</f>
        <v>4</v>
      </c>
      <c r="L43">
        <f t="shared" si="1"/>
        <v>3</v>
      </c>
      <c r="M43" t="s">
        <v>181</v>
      </c>
      <c r="O43" t="s">
        <v>24</v>
      </c>
      <c r="P43" t="str">
        <f t="shared" si="2"/>
        <v>[需求文件](项目文件-需求文件)</v>
      </c>
      <c r="Q43" t="s">
        <v>24</v>
      </c>
      <c r="R43" t="str">
        <f t="shared" si="3"/>
        <v>输入</v>
      </c>
      <c r="S43" t="s">
        <v>24</v>
      </c>
      <c r="T43" t="str">
        <f t="shared" si="4"/>
        <v>4.7 结束项目或阶段</v>
      </c>
      <c r="U43" t="s">
        <v>24</v>
      </c>
      <c r="V43" t="s">
        <v>24</v>
      </c>
      <c r="W43" t="str">
        <f t="shared" si="5"/>
        <v/>
      </c>
      <c r="X43" t="s">
        <v>24</v>
      </c>
      <c r="Y43" t="str">
        <f t="shared" si="6"/>
        <v>输入</v>
      </c>
      <c r="Z43" t="s">
        <v>24</v>
      </c>
      <c r="AA43" t="str">
        <f t="shared" si="7"/>
        <v>[需求文件](项目文件-需求文件)</v>
      </c>
      <c r="AB43" t="s">
        <v>24</v>
      </c>
    </row>
    <row r="44" spans="2:28">
      <c r="B44">
        <v>4.7</v>
      </c>
      <c r="C44" t="s">
        <v>88</v>
      </c>
      <c r="D44" t="s">
        <v>132</v>
      </c>
      <c r="G44" t="str">
        <f t="shared" si="0"/>
        <v>输入里程碑清单</v>
      </c>
      <c r="H44" t="str">
        <f>VLOOKUP(B44,'表-章节'!A:C,2,FALSE)</f>
        <v>04.7</v>
      </c>
      <c r="I44" t="str">
        <f>VLOOKUP(B44,'表-章节'!A:C,3,FALSE)</f>
        <v>4.7 结束项目或阶段</v>
      </c>
      <c r="J44">
        <f>IF(AND(C44="输出",ISNA(VLOOKUP("输出"&amp;D44,D$1:D43,1,FALSE))),J43+1,J43)</f>
        <v>3</v>
      </c>
      <c r="K44">
        <f>VLOOKUP("输出"&amp;D44,G:J,4,FALSE)</f>
        <v>9</v>
      </c>
      <c r="L44">
        <f t="shared" si="1"/>
        <v>3</v>
      </c>
      <c r="M44" t="s">
        <v>185</v>
      </c>
      <c r="O44" t="s">
        <v>24</v>
      </c>
      <c r="P44" t="str">
        <f t="shared" si="2"/>
        <v>[里程碑清单](项目文件-里程碑清单)</v>
      </c>
      <c r="Q44" t="s">
        <v>24</v>
      </c>
      <c r="R44" t="str">
        <f t="shared" si="3"/>
        <v>输入</v>
      </c>
      <c r="S44" t="s">
        <v>24</v>
      </c>
      <c r="T44" t="str">
        <f t="shared" si="4"/>
        <v>4.7 结束项目或阶段</v>
      </c>
      <c r="U44" t="s">
        <v>24</v>
      </c>
      <c r="V44" t="s">
        <v>24</v>
      </c>
      <c r="W44" t="str">
        <f t="shared" si="5"/>
        <v/>
      </c>
      <c r="X44" t="s">
        <v>24</v>
      </c>
      <c r="Y44" t="str">
        <f t="shared" si="6"/>
        <v>输入</v>
      </c>
      <c r="Z44" t="s">
        <v>24</v>
      </c>
      <c r="AA44" t="str">
        <f t="shared" si="7"/>
        <v>[里程碑清单](项目文件-里程碑清单)</v>
      </c>
      <c r="AB44" t="s">
        <v>24</v>
      </c>
    </row>
    <row r="45" spans="2:28">
      <c r="B45">
        <v>4.7</v>
      </c>
      <c r="C45" t="s">
        <v>88</v>
      </c>
      <c r="D45" t="s">
        <v>142</v>
      </c>
      <c r="G45" t="str">
        <f t="shared" si="0"/>
        <v>输入估算依据</v>
      </c>
      <c r="H45" t="str">
        <f>VLOOKUP(B45,'表-章节'!A:C,2,FALSE)</f>
        <v>04.7</v>
      </c>
      <c r="I45" t="str">
        <f>VLOOKUP(B45,'表-章节'!A:C,3,FALSE)</f>
        <v>4.7 结束项目或阶段</v>
      </c>
      <c r="J45">
        <f>IF(AND(C45="输出",ISNA(VLOOKUP("输出"&amp;D45,D$1:D44,1,FALSE))),J44+1,J44)</f>
        <v>3</v>
      </c>
      <c r="K45">
        <f>VLOOKUP("输出"&amp;D45,G:J,4,FALSE)</f>
        <v>12</v>
      </c>
      <c r="L45">
        <f t="shared" si="1"/>
        <v>3</v>
      </c>
      <c r="M45" t="s">
        <v>177</v>
      </c>
      <c r="O45" t="s">
        <v>24</v>
      </c>
      <c r="P45" t="str">
        <f t="shared" si="2"/>
        <v>[估算依据](项目文件-估算依据)</v>
      </c>
      <c r="Q45" t="s">
        <v>24</v>
      </c>
      <c r="R45" t="str">
        <f t="shared" si="3"/>
        <v>输入</v>
      </c>
      <c r="S45" t="s">
        <v>24</v>
      </c>
      <c r="T45" t="str">
        <f t="shared" si="4"/>
        <v>4.7 结束项目或阶段</v>
      </c>
      <c r="U45" t="s">
        <v>24</v>
      </c>
      <c r="V45" t="s">
        <v>24</v>
      </c>
      <c r="W45" t="str">
        <f t="shared" si="5"/>
        <v/>
      </c>
      <c r="X45" t="s">
        <v>24</v>
      </c>
      <c r="Y45" t="str">
        <f t="shared" si="6"/>
        <v>输入</v>
      </c>
      <c r="Z45" t="s">
        <v>24</v>
      </c>
      <c r="AA45" t="str">
        <f t="shared" si="7"/>
        <v>[估算依据](项目文件-估算依据)</v>
      </c>
      <c r="AB45" t="s">
        <v>24</v>
      </c>
    </row>
    <row r="46" spans="2:28">
      <c r="B46">
        <v>4.7</v>
      </c>
      <c r="C46" t="s">
        <v>88</v>
      </c>
      <c r="D46" t="s">
        <v>145</v>
      </c>
      <c r="G46" t="str">
        <f t="shared" si="0"/>
        <v>输入质量报告</v>
      </c>
      <c r="H46" t="str">
        <f>VLOOKUP(B46,'表-章节'!A:C,2,FALSE)</f>
        <v>04.7</v>
      </c>
      <c r="I46" t="str">
        <f>VLOOKUP(B46,'表-章节'!A:C,3,FALSE)</f>
        <v>4.7 结束项目或阶段</v>
      </c>
      <c r="J46">
        <f>IF(AND(C46="输出",ISNA(VLOOKUP("输出"&amp;D46,D$1:D45,1,FALSE))),J45+1,J45)</f>
        <v>3</v>
      </c>
      <c r="K46">
        <f>VLOOKUP("输出"&amp;D46,G:J,4,FALSE)</f>
        <v>21</v>
      </c>
      <c r="L46">
        <f t="shared" si="1"/>
        <v>3</v>
      </c>
      <c r="M46" t="s">
        <v>237</v>
      </c>
      <c r="O46" t="s">
        <v>24</v>
      </c>
      <c r="P46" t="str">
        <f t="shared" si="2"/>
        <v>[质量报告](项目文件-质量报告)</v>
      </c>
      <c r="Q46" t="s">
        <v>24</v>
      </c>
      <c r="R46" t="str">
        <f t="shared" si="3"/>
        <v>输入</v>
      </c>
      <c r="S46" t="s">
        <v>24</v>
      </c>
      <c r="T46" t="str">
        <f t="shared" si="4"/>
        <v>4.7 结束项目或阶段</v>
      </c>
      <c r="U46" t="s">
        <v>24</v>
      </c>
      <c r="V46" t="s">
        <v>24</v>
      </c>
      <c r="W46" t="str">
        <f t="shared" si="5"/>
        <v/>
      </c>
      <c r="X46" t="s">
        <v>24</v>
      </c>
      <c r="Y46" t="str">
        <f t="shared" si="6"/>
        <v>输入</v>
      </c>
      <c r="Z46" t="s">
        <v>24</v>
      </c>
      <c r="AA46" t="str">
        <f t="shared" si="7"/>
        <v>[质量报告](项目文件-质量报告)</v>
      </c>
      <c r="AB46" t="s">
        <v>24</v>
      </c>
    </row>
    <row r="47" spans="2:28">
      <c r="B47">
        <v>4.7</v>
      </c>
      <c r="C47" t="s">
        <v>88</v>
      </c>
      <c r="D47" t="s">
        <v>148</v>
      </c>
      <c r="G47" t="str">
        <f t="shared" si="0"/>
        <v>输入质量控制测量结果</v>
      </c>
      <c r="H47" t="str">
        <f>VLOOKUP(B47,'表-章节'!A:C,2,FALSE)</f>
        <v>04.7</v>
      </c>
      <c r="I47" t="str">
        <f>VLOOKUP(B47,'表-章节'!A:C,3,FALSE)</f>
        <v>4.7 结束项目或阶段</v>
      </c>
      <c r="J47">
        <f>IF(AND(C47="输出",ISNA(VLOOKUP("输出"&amp;D47,D$1:D46,1,FALSE))),J46+1,J46)</f>
        <v>3</v>
      </c>
      <c r="K47">
        <f>VLOOKUP("输出"&amp;D47,G:J,4,FALSE)</f>
        <v>23</v>
      </c>
      <c r="L47">
        <f t="shared" si="1"/>
        <v>3</v>
      </c>
      <c r="M47" t="s">
        <v>238</v>
      </c>
      <c r="O47" t="s">
        <v>24</v>
      </c>
      <c r="P47" t="str">
        <f t="shared" si="2"/>
        <v>[质量控制测量结果](项目文件-质量控制测量结果)</v>
      </c>
      <c r="Q47" t="s">
        <v>24</v>
      </c>
      <c r="R47" t="str">
        <f t="shared" si="3"/>
        <v>输入</v>
      </c>
      <c r="S47" t="s">
        <v>24</v>
      </c>
      <c r="T47" t="str">
        <f t="shared" si="4"/>
        <v>4.7 结束项目或阶段</v>
      </c>
      <c r="U47" t="s">
        <v>24</v>
      </c>
      <c r="V47" t="s">
        <v>24</v>
      </c>
      <c r="W47" t="str">
        <f t="shared" si="5"/>
        <v/>
      </c>
      <c r="X47" t="s">
        <v>24</v>
      </c>
      <c r="Y47" t="str">
        <f t="shared" si="6"/>
        <v>输入</v>
      </c>
      <c r="Z47" t="s">
        <v>24</v>
      </c>
      <c r="AA47" t="str">
        <f t="shared" si="7"/>
        <v>[质量控制测量结果](项目文件-质量控制测量结果)</v>
      </c>
      <c r="AB47" t="s">
        <v>24</v>
      </c>
    </row>
    <row r="48" spans="2:28">
      <c r="B48">
        <v>4.7</v>
      </c>
      <c r="C48" t="s">
        <v>88</v>
      </c>
      <c r="D48" t="s">
        <v>133</v>
      </c>
      <c r="G48" t="str">
        <f t="shared" si="0"/>
        <v>输入项目沟通记录</v>
      </c>
      <c r="H48" t="str">
        <f>VLOOKUP(B48,'表-章节'!A:C,2,FALSE)</f>
        <v>04.7</v>
      </c>
      <c r="I48" t="str">
        <f>VLOOKUP(B48,'表-章节'!A:C,3,FALSE)</f>
        <v>4.7 结束项目或阶段</v>
      </c>
      <c r="J48">
        <f>IF(AND(C48="输出",ISNA(VLOOKUP("输出"&amp;D48,D$1:D47,1,FALSE))),J47+1,J47)</f>
        <v>3</v>
      </c>
      <c r="K48">
        <f>VLOOKUP("输出"&amp;D48,G:J,4,FALSE)</f>
        <v>31</v>
      </c>
      <c r="L48">
        <f t="shared" si="1"/>
        <v>3</v>
      </c>
      <c r="M48" t="s">
        <v>227</v>
      </c>
      <c r="O48" t="s">
        <v>24</v>
      </c>
      <c r="P48" t="str">
        <f t="shared" si="2"/>
        <v>[项目沟通记录](项目文件-项目沟通记录)</v>
      </c>
      <c r="Q48" t="s">
        <v>24</v>
      </c>
      <c r="R48" t="str">
        <f t="shared" si="3"/>
        <v>输入</v>
      </c>
      <c r="S48" t="s">
        <v>24</v>
      </c>
      <c r="T48" t="str">
        <f t="shared" si="4"/>
        <v>4.7 结束项目或阶段</v>
      </c>
      <c r="U48" t="s">
        <v>24</v>
      </c>
      <c r="V48" t="s">
        <v>24</v>
      </c>
      <c r="W48" t="str">
        <f t="shared" si="5"/>
        <v/>
      </c>
      <c r="X48" t="s">
        <v>24</v>
      </c>
      <c r="Y48" t="str">
        <f t="shared" si="6"/>
        <v>输入</v>
      </c>
      <c r="Z48" t="s">
        <v>24</v>
      </c>
      <c r="AA48" t="str">
        <f t="shared" si="7"/>
        <v>[项目沟通记录](项目文件-项目沟通记录)</v>
      </c>
      <c r="AB48" t="s">
        <v>24</v>
      </c>
    </row>
    <row r="49" spans="2:28">
      <c r="B49">
        <v>4.7</v>
      </c>
      <c r="C49" t="s">
        <v>88</v>
      </c>
      <c r="D49" t="s">
        <v>137</v>
      </c>
      <c r="G49" t="str">
        <f t="shared" si="0"/>
        <v>输入风险登记册</v>
      </c>
      <c r="H49" t="str">
        <f>VLOOKUP(B49,'表-章节'!A:C,2,FALSE)</f>
        <v>04.7</v>
      </c>
      <c r="I49" t="str">
        <f>VLOOKUP(B49,'表-章节'!A:C,3,FALSE)</f>
        <v>4.7 结束项目或阶段</v>
      </c>
      <c r="J49">
        <f>IF(AND(C49="输出",ISNA(VLOOKUP("输出"&amp;D49,D$1:D48,1,FALSE))),J48+1,J48)</f>
        <v>3</v>
      </c>
      <c r="K49">
        <f>VLOOKUP("输出"&amp;D49,G:J,4,FALSE)</f>
        <v>32</v>
      </c>
      <c r="L49">
        <f t="shared" si="1"/>
        <v>3</v>
      </c>
      <c r="M49" t="s">
        <v>228</v>
      </c>
      <c r="O49" t="s">
        <v>24</v>
      </c>
      <c r="P49" t="str">
        <f t="shared" si="2"/>
        <v>[风险登记册](项目文件-风险登记册)</v>
      </c>
      <c r="Q49" t="s">
        <v>24</v>
      </c>
      <c r="R49" t="str">
        <f t="shared" si="3"/>
        <v>输入</v>
      </c>
      <c r="S49" t="s">
        <v>24</v>
      </c>
      <c r="T49" t="str">
        <f t="shared" si="4"/>
        <v>4.7 结束项目或阶段</v>
      </c>
      <c r="U49" t="s">
        <v>24</v>
      </c>
      <c r="V49" t="s">
        <v>24</v>
      </c>
      <c r="W49" t="str">
        <f t="shared" si="5"/>
        <v/>
      </c>
      <c r="X49" t="s">
        <v>24</v>
      </c>
      <c r="Y49" t="str">
        <f t="shared" si="6"/>
        <v>输入</v>
      </c>
      <c r="Z49" t="s">
        <v>24</v>
      </c>
      <c r="AA49" t="str">
        <f t="shared" si="7"/>
        <v>[风险登记册](项目文件-风险登记册)</v>
      </c>
      <c r="AB49" t="s">
        <v>24</v>
      </c>
    </row>
    <row r="50" spans="2:28">
      <c r="B50">
        <v>4.7</v>
      </c>
      <c r="C50" t="s">
        <v>88</v>
      </c>
      <c r="D50" t="s">
        <v>139</v>
      </c>
      <c r="G50" t="str">
        <f t="shared" si="0"/>
        <v>输入风险报告</v>
      </c>
      <c r="H50" t="str">
        <f>VLOOKUP(B50,'表-章节'!A:C,2,FALSE)</f>
        <v>04.7</v>
      </c>
      <c r="I50" t="str">
        <f>VLOOKUP(B50,'表-章节'!A:C,3,FALSE)</f>
        <v>4.7 结束项目或阶段</v>
      </c>
      <c r="J50">
        <f>IF(AND(C50="输出",ISNA(VLOOKUP("输出"&amp;D50,D$1:D49,1,FALSE))),J49+1,J49)</f>
        <v>3</v>
      </c>
      <c r="K50">
        <f>VLOOKUP("输出"&amp;D50,G:J,4,FALSE)</f>
        <v>33</v>
      </c>
      <c r="L50">
        <f t="shared" si="1"/>
        <v>3</v>
      </c>
      <c r="M50" t="s">
        <v>229</v>
      </c>
      <c r="O50" t="s">
        <v>24</v>
      </c>
      <c r="P50" t="str">
        <f t="shared" si="2"/>
        <v>[风险报告](项目文件-风险报告)</v>
      </c>
      <c r="Q50" t="s">
        <v>24</v>
      </c>
      <c r="R50" t="str">
        <f t="shared" si="3"/>
        <v>输入</v>
      </c>
      <c r="S50" t="s">
        <v>24</v>
      </c>
      <c r="T50" t="str">
        <f t="shared" si="4"/>
        <v>4.7 结束项目或阶段</v>
      </c>
      <c r="U50" t="s">
        <v>24</v>
      </c>
      <c r="V50" t="s">
        <v>24</v>
      </c>
      <c r="W50" t="str">
        <f t="shared" si="5"/>
        <v/>
      </c>
      <c r="X50" t="s">
        <v>24</v>
      </c>
      <c r="Y50" t="str">
        <f t="shared" si="6"/>
        <v>输入</v>
      </c>
      <c r="Z50" t="s">
        <v>24</v>
      </c>
      <c r="AA50" t="str">
        <f t="shared" si="7"/>
        <v>[风险报告](项目文件-风险报告)</v>
      </c>
      <c r="AB50" t="s">
        <v>24</v>
      </c>
    </row>
    <row r="51" spans="2:28">
      <c r="B51">
        <v>5.2</v>
      </c>
      <c r="C51" t="s">
        <v>84</v>
      </c>
      <c r="D51" t="s">
        <v>144</v>
      </c>
      <c r="G51" t="str">
        <f t="shared" si="0"/>
        <v>输出需求文件</v>
      </c>
      <c r="H51" t="str">
        <f>VLOOKUP(B51,'表-章节'!A:C,2,FALSE)</f>
        <v>05.2</v>
      </c>
      <c r="I51" t="str">
        <f>VLOOKUP(B51,'表-章节'!A:C,3,FALSE)</f>
        <v>5.2 收集需求</v>
      </c>
      <c r="J51">
        <f>IF(AND(C51="输出",ISNA(VLOOKUP("输出"&amp;D51,D$1:D50,1,FALSE))),J50+1,J50)</f>
        <v>4</v>
      </c>
      <c r="K51">
        <f>VLOOKUP("输出"&amp;D51,G:J,4,FALSE)</f>
        <v>4</v>
      </c>
      <c r="L51">
        <f t="shared" si="1"/>
        <v>1</v>
      </c>
      <c r="M51" t="s">
        <v>170</v>
      </c>
      <c r="O51" t="s">
        <v>24</v>
      </c>
      <c r="P51" t="str">
        <f t="shared" si="2"/>
        <v>[需求文件](项目文件-需求文件)</v>
      </c>
      <c r="Q51" t="s">
        <v>24</v>
      </c>
      <c r="R51" t="str">
        <f t="shared" si="3"/>
        <v>输出</v>
      </c>
      <c r="S51" t="s">
        <v>24</v>
      </c>
      <c r="T51" t="str">
        <f t="shared" si="4"/>
        <v>5.2 收集需求</v>
      </c>
      <c r="U51" t="s">
        <v>24</v>
      </c>
      <c r="V51" t="s">
        <v>24</v>
      </c>
      <c r="W51" t="str">
        <f t="shared" si="5"/>
        <v>5.2 收集需求</v>
      </c>
      <c r="X51" t="s">
        <v>24</v>
      </c>
      <c r="Y51" t="str">
        <f t="shared" si="6"/>
        <v>输出</v>
      </c>
      <c r="Z51" t="s">
        <v>24</v>
      </c>
      <c r="AA51" t="str">
        <f t="shared" si="7"/>
        <v>[需求文件](项目文件-需求文件)</v>
      </c>
      <c r="AB51" t="s">
        <v>24</v>
      </c>
    </row>
    <row r="52" spans="2:28">
      <c r="B52">
        <v>5.2</v>
      </c>
      <c r="C52" t="s">
        <v>84</v>
      </c>
      <c r="D52" t="s">
        <v>135</v>
      </c>
      <c r="G52" t="str">
        <f t="shared" si="0"/>
        <v>输出需求跟踪矩阵</v>
      </c>
      <c r="H52" t="str">
        <f>VLOOKUP(B52,'表-章节'!A:C,2,FALSE)</f>
        <v>05.2</v>
      </c>
      <c r="I52" t="str">
        <f>VLOOKUP(B52,'表-章节'!A:C,3,FALSE)</f>
        <v>5.2 收集需求</v>
      </c>
      <c r="J52">
        <f>IF(AND(C52="输出",ISNA(VLOOKUP("输出"&amp;D52,D$1:D51,1,FALSE))),J51+1,J51)</f>
        <v>5</v>
      </c>
      <c r="K52">
        <f>VLOOKUP("输出"&amp;D52,G:J,4,FALSE)</f>
        <v>5</v>
      </c>
      <c r="L52">
        <f t="shared" si="1"/>
        <v>1</v>
      </c>
      <c r="M52" t="s">
        <v>171</v>
      </c>
      <c r="O52" t="s">
        <v>24</v>
      </c>
      <c r="P52" t="str">
        <f t="shared" si="2"/>
        <v>[需求跟踪矩阵](项目文件-需求跟踪矩阵)</v>
      </c>
      <c r="Q52" t="s">
        <v>24</v>
      </c>
      <c r="R52" t="str">
        <f t="shared" si="3"/>
        <v>输出</v>
      </c>
      <c r="S52" t="s">
        <v>24</v>
      </c>
      <c r="T52" t="str">
        <f t="shared" si="4"/>
        <v>5.2 收集需求</v>
      </c>
      <c r="U52" t="s">
        <v>24</v>
      </c>
      <c r="V52" t="s">
        <v>24</v>
      </c>
      <c r="W52" t="str">
        <f t="shared" si="5"/>
        <v/>
      </c>
      <c r="X52" t="s">
        <v>24</v>
      </c>
      <c r="Y52" t="str">
        <f t="shared" si="6"/>
        <v>输出</v>
      </c>
      <c r="Z52" t="s">
        <v>24</v>
      </c>
      <c r="AA52" t="str">
        <f t="shared" si="7"/>
        <v>[需求跟踪矩阵](项目文件-需求跟踪矩阵)</v>
      </c>
      <c r="AB52" t="s">
        <v>24</v>
      </c>
    </row>
    <row r="53" spans="2:28">
      <c r="B53">
        <v>5.2</v>
      </c>
      <c r="C53" t="s">
        <v>88</v>
      </c>
      <c r="D53" t="s">
        <v>128</v>
      </c>
      <c r="G53" t="str">
        <f t="shared" si="0"/>
        <v>输入假设日志</v>
      </c>
      <c r="H53" t="str">
        <f>VLOOKUP(B53,'表-章节'!A:C,2,FALSE)</f>
        <v>05.2</v>
      </c>
      <c r="I53" t="str">
        <f>VLOOKUP(B53,'表-章节'!A:C,3,FALSE)</f>
        <v>5.2 收集需求</v>
      </c>
      <c r="J53">
        <f>IF(AND(C53="输出",ISNA(VLOOKUP("输出"&amp;D53,D$1:D52,1,FALSE))),J52+1,J52)</f>
        <v>5</v>
      </c>
      <c r="K53">
        <f>VLOOKUP("输出"&amp;D53,G:J,4,FALSE)</f>
        <v>1</v>
      </c>
      <c r="L53">
        <f t="shared" si="1"/>
        <v>3</v>
      </c>
      <c r="M53" t="s">
        <v>236</v>
      </c>
      <c r="O53" t="s">
        <v>24</v>
      </c>
      <c r="P53" t="str">
        <f t="shared" si="2"/>
        <v>[假设日志](项目文件-假设日志)</v>
      </c>
      <c r="Q53" t="s">
        <v>24</v>
      </c>
      <c r="R53" t="str">
        <f t="shared" si="3"/>
        <v>输入</v>
      </c>
      <c r="S53" t="s">
        <v>24</v>
      </c>
      <c r="T53" t="str">
        <f t="shared" si="4"/>
        <v>5.2 收集需求</v>
      </c>
      <c r="U53" t="s">
        <v>24</v>
      </c>
      <c r="V53" t="s">
        <v>24</v>
      </c>
      <c r="W53" t="str">
        <f t="shared" si="5"/>
        <v/>
      </c>
      <c r="X53" t="s">
        <v>24</v>
      </c>
      <c r="Y53" t="str">
        <f t="shared" si="6"/>
        <v>输入</v>
      </c>
      <c r="Z53" t="s">
        <v>24</v>
      </c>
      <c r="AA53" t="str">
        <f t="shared" si="7"/>
        <v>[假设日志](项目文件-假设日志)</v>
      </c>
      <c r="AB53" t="s">
        <v>24</v>
      </c>
    </row>
    <row r="54" spans="2:28">
      <c r="B54">
        <v>5.2</v>
      </c>
      <c r="C54" t="s">
        <v>88</v>
      </c>
      <c r="D54" t="s">
        <v>131</v>
      </c>
      <c r="G54" t="str">
        <f t="shared" si="0"/>
        <v>输入经验教训登记册</v>
      </c>
      <c r="H54" t="str">
        <f>VLOOKUP(B54,'表-章节'!A:C,2,FALSE)</f>
        <v>05.2</v>
      </c>
      <c r="I54" t="str">
        <f>VLOOKUP(B54,'表-章节'!A:C,3,FALSE)</f>
        <v>5.2 收集需求</v>
      </c>
      <c r="J54">
        <f>IF(AND(C54="输出",ISNA(VLOOKUP("输出"&amp;D54,D$1:D53,1,FALSE))),J53+1,J53)</f>
        <v>5</v>
      </c>
      <c r="K54">
        <f>VLOOKUP("输出"&amp;D54,G:J,4,FALSE)</f>
        <v>3</v>
      </c>
      <c r="L54">
        <f t="shared" si="1"/>
        <v>3</v>
      </c>
      <c r="M54" t="s">
        <v>175</v>
      </c>
      <c r="O54" t="s">
        <v>24</v>
      </c>
      <c r="P54" t="str">
        <f t="shared" si="2"/>
        <v>[经验教训登记册](项目文件-经验教训登记册)</v>
      </c>
      <c r="Q54" t="s">
        <v>24</v>
      </c>
      <c r="R54" t="str">
        <f t="shared" si="3"/>
        <v>输入</v>
      </c>
      <c r="S54" t="s">
        <v>24</v>
      </c>
      <c r="T54" t="str">
        <f t="shared" si="4"/>
        <v>5.2 收集需求</v>
      </c>
      <c r="U54" t="s">
        <v>24</v>
      </c>
      <c r="V54" t="s">
        <v>24</v>
      </c>
      <c r="W54" t="str">
        <f t="shared" si="5"/>
        <v/>
      </c>
      <c r="X54" t="s">
        <v>24</v>
      </c>
      <c r="Y54" t="str">
        <f t="shared" si="6"/>
        <v>输入</v>
      </c>
      <c r="Z54" t="s">
        <v>24</v>
      </c>
      <c r="AA54" t="str">
        <f t="shared" si="7"/>
        <v>[经验教训登记册](项目文件-经验教训登记册)</v>
      </c>
      <c r="AB54" t="s">
        <v>24</v>
      </c>
    </row>
    <row r="55" spans="2:28">
      <c r="B55">
        <v>5.2</v>
      </c>
      <c r="C55" t="s">
        <v>88</v>
      </c>
      <c r="D55" t="s">
        <v>140</v>
      </c>
      <c r="G55" t="str">
        <f t="shared" si="0"/>
        <v>输入相关方登记册</v>
      </c>
      <c r="H55" t="str">
        <f>VLOOKUP(B55,'表-章节'!A:C,2,FALSE)</f>
        <v>05.2</v>
      </c>
      <c r="I55" t="str">
        <f>VLOOKUP(B55,'表-章节'!A:C,3,FALSE)</f>
        <v>5.2 收集需求</v>
      </c>
      <c r="J55">
        <f>IF(AND(C55="输出",ISNA(VLOOKUP("输出"&amp;D55,D$1:D54,1,FALSE))),J54+1,J54)</f>
        <v>5</v>
      </c>
      <c r="K55">
        <f>VLOOKUP("输出"&amp;D55,G:J,4,FALSE)</f>
        <v>35</v>
      </c>
      <c r="L55">
        <f t="shared" si="1"/>
        <v>3</v>
      </c>
      <c r="M55" t="s">
        <v>232</v>
      </c>
      <c r="O55" t="s">
        <v>24</v>
      </c>
      <c r="P55" t="str">
        <f t="shared" si="2"/>
        <v>[相关方登记册](项目文件-相关方登记册)</v>
      </c>
      <c r="Q55" t="s">
        <v>24</v>
      </c>
      <c r="R55" t="str">
        <f t="shared" si="3"/>
        <v>输入</v>
      </c>
      <c r="S55" t="s">
        <v>24</v>
      </c>
      <c r="T55" t="str">
        <f t="shared" si="4"/>
        <v>5.2 收集需求</v>
      </c>
      <c r="U55" t="s">
        <v>24</v>
      </c>
      <c r="V55" t="s">
        <v>24</v>
      </c>
      <c r="W55" t="str">
        <f t="shared" si="5"/>
        <v/>
      </c>
      <c r="X55" t="s">
        <v>24</v>
      </c>
      <c r="Y55" t="str">
        <f t="shared" si="6"/>
        <v>输入</v>
      </c>
      <c r="Z55" t="s">
        <v>24</v>
      </c>
      <c r="AA55" t="str">
        <f t="shared" si="7"/>
        <v>[相关方登记册](项目文件-相关方登记册)</v>
      </c>
      <c r="AB55" t="s">
        <v>24</v>
      </c>
    </row>
    <row r="56" spans="2:28">
      <c r="B56">
        <v>5.3</v>
      </c>
      <c r="C56" t="s">
        <v>84</v>
      </c>
      <c r="D56" t="s">
        <v>149</v>
      </c>
      <c r="G56" t="str">
        <f t="shared" si="0"/>
        <v>输出项目范围说明书</v>
      </c>
      <c r="H56" t="str">
        <f>VLOOKUP(B56,'表-章节'!A:C,2,FALSE)</f>
        <v>05.3</v>
      </c>
      <c r="I56" t="str">
        <f>VLOOKUP(B56,'表-章节'!A:C,3,FALSE)</f>
        <v>5.3 定义范围</v>
      </c>
      <c r="J56">
        <f>IF(AND(C56="输出",ISNA(VLOOKUP("输出"&amp;D56,D$1:D55,1,FALSE))),J55+1,J55)</f>
        <v>6</v>
      </c>
      <c r="K56">
        <f>VLOOKUP("输出"&amp;D56,G:J,4,FALSE)</f>
        <v>6</v>
      </c>
      <c r="L56">
        <f t="shared" si="1"/>
        <v>1</v>
      </c>
      <c r="M56" t="s">
        <v>219</v>
      </c>
      <c r="O56" t="s">
        <v>24</v>
      </c>
      <c r="P56" t="str">
        <f t="shared" si="2"/>
        <v>[项目范围说明书](项目文件-项目范围说明书)</v>
      </c>
      <c r="Q56" t="s">
        <v>24</v>
      </c>
      <c r="R56" t="str">
        <f t="shared" si="3"/>
        <v>输出</v>
      </c>
      <c r="S56" t="s">
        <v>24</v>
      </c>
      <c r="T56" t="str">
        <f t="shared" si="4"/>
        <v>5.3 定义范围</v>
      </c>
      <c r="U56" t="s">
        <v>24</v>
      </c>
      <c r="V56" t="s">
        <v>24</v>
      </c>
      <c r="W56" t="str">
        <f t="shared" si="5"/>
        <v>5.3 定义范围</v>
      </c>
      <c r="X56" t="s">
        <v>24</v>
      </c>
      <c r="Y56" t="str">
        <f t="shared" si="6"/>
        <v>输出</v>
      </c>
      <c r="Z56" t="s">
        <v>24</v>
      </c>
      <c r="AA56" t="str">
        <f t="shared" si="7"/>
        <v>[项目范围说明书](项目文件-项目范围说明书)</v>
      </c>
      <c r="AB56" t="s">
        <v>24</v>
      </c>
    </row>
    <row r="57" spans="2:28">
      <c r="B57">
        <v>5.3</v>
      </c>
      <c r="C57" t="s">
        <v>86</v>
      </c>
      <c r="D57" t="s">
        <v>128</v>
      </c>
      <c r="G57" t="str">
        <f t="shared" si="0"/>
        <v>更新假设日志</v>
      </c>
      <c r="H57" t="str">
        <f>VLOOKUP(B57,'表-章节'!A:C,2,FALSE)</f>
        <v>05.3</v>
      </c>
      <c r="I57" t="str">
        <f>VLOOKUP(B57,'表-章节'!A:C,3,FALSE)</f>
        <v>5.3 定义范围</v>
      </c>
      <c r="J57">
        <f>IF(AND(C57="输出",ISNA(VLOOKUP("输出"&amp;D57,D$1:D56,1,FALSE))),J56+1,J56)</f>
        <v>6</v>
      </c>
      <c r="K57">
        <f>VLOOKUP("输出"&amp;D57,G:J,4,FALSE)</f>
        <v>1</v>
      </c>
      <c r="L57">
        <f t="shared" si="1"/>
        <v>2</v>
      </c>
      <c r="M57" t="s">
        <v>222</v>
      </c>
      <c r="O57" t="s">
        <v>24</v>
      </c>
      <c r="P57" t="str">
        <f t="shared" si="2"/>
        <v>[假设日志](项目文件-假设日志)</v>
      </c>
      <c r="Q57" t="s">
        <v>24</v>
      </c>
      <c r="R57" t="str">
        <f t="shared" si="3"/>
        <v>更新</v>
      </c>
      <c r="S57" t="s">
        <v>24</v>
      </c>
      <c r="T57" t="str">
        <f t="shared" si="4"/>
        <v>5.3 定义范围</v>
      </c>
      <c r="U57" t="s">
        <v>24</v>
      </c>
      <c r="V57" t="s">
        <v>24</v>
      </c>
      <c r="W57" t="str">
        <f t="shared" si="5"/>
        <v/>
      </c>
      <c r="X57" t="s">
        <v>24</v>
      </c>
      <c r="Y57" t="str">
        <f t="shared" si="6"/>
        <v>更新</v>
      </c>
      <c r="Z57" t="s">
        <v>24</v>
      </c>
      <c r="AA57" t="str">
        <f t="shared" si="7"/>
        <v>[假设日志](项目文件-假设日志)</v>
      </c>
      <c r="AB57" t="s">
        <v>24</v>
      </c>
    </row>
    <row r="58" spans="2:28">
      <c r="B58">
        <v>5.3</v>
      </c>
      <c r="C58" t="s">
        <v>86</v>
      </c>
      <c r="D58" t="s">
        <v>144</v>
      </c>
      <c r="G58" t="str">
        <f t="shared" si="0"/>
        <v>更新需求文件</v>
      </c>
      <c r="H58" t="str">
        <f>VLOOKUP(B58,'表-章节'!A:C,2,FALSE)</f>
        <v>05.3</v>
      </c>
      <c r="I58" t="str">
        <f>VLOOKUP(B58,'表-章节'!A:C,3,FALSE)</f>
        <v>5.3 定义范围</v>
      </c>
      <c r="J58">
        <f>IF(AND(C58="输出",ISNA(VLOOKUP("输出"&amp;D58,D$1:D57,1,FALSE))),J57+1,J57)</f>
        <v>6</v>
      </c>
      <c r="K58">
        <f>VLOOKUP("输出"&amp;D58,G:J,4,FALSE)</f>
        <v>4</v>
      </c>
      <c r="L58">
        <f t="shared" si="1"/>
        <v>2</v>
      </c>
      <c r="M58" t="s">
        <v>224</v>
      </c>
      <c r="O58" t="s">
        <v>24</v>
      </c>
      <c r="P58" t="str">
        <f t="shared" si="2"/>
        <v>[需求文件](项目文件-需求文件)</v>
      </c>
      <c r="Q58" t="s">
        <v>24</v>
      </c>
      <c r="R58" t="str">
        <f t="shared" si="3"/>
        <v>更新</v>
      </c>
      <c r="S58" t="s">
        <v>24</v>
      </c>
      <c r="T58" t="str">
        <f t="shared" si="4"/>
        <v>5.3 定义范围</v>
      </c>
      <c r="U58" t="s">
        <v>24</v>
      </c>
      <c r="V58" t="s">
        <v>24</v>
      </c>
      <c r="W58" t="str">
        <f t="shared" si="5"/>
        <v/>
      </c>
      <c r="X58" t="s">
        <v>24</v>
      </c>
      <c r="Y58" t="str">
        <f t="shared" si="6"/>
        <v>更新</v>
      </c>
      <c r="Z58" t="s">
        <v>24</v>
      </c>
      <c r="AA58" t="str">
        <f t="shared" si="7"/>
        <v>[需求文件](项目文件-需求文件)</v>
      </c>
      <c r="AB58" t="s">
        <v>24</v>
      </c>
    </row>
    <row r="59" spans="2:28">
      <c r="B59">
        <v>5.3</v>
      </c>
      <c r="C59" t="s">
        <v>86</v>
      </c>
      <c r="D59" t="s">
        <v>135</v>
      </c>
      <c r="G59" t="str">
        <f t="shared" si="0"/>
        <v>更新需求跟踪矩阵</v>
      </c>
      <c r="H59" t="str">
        <f>VLOOKUP(B59,'表-章节'!A:C,2,FALSE)</f>
        <v>05.3</v>
      </c>
      <c r="I59" t="str">
        <f>VLOOKUP(B59,'表-章节'!A:C,3,FALSE)</f>
        <v>5.3 定义范围</v>
      </c>
      <c r="J59">
        <f>IF(AND(C59="输出",ISNA(VLOOKUP("输出"&amp;D59,D$1:D58,1,FALSE))),J58+1,J58)</f>
        <v>6</v>
      </c>
      <c r="K59">
        <f>VLOOKUP("输出"&amp;D59,G:J,4,FALSE)</f>
        <v>5</v>
      </c>
      <c r="L59">
        <f t="shared" si="1"/>
        <v>2</v>
      </c>
      <c r="M59" t="s">
        <v>239</v>
      </c>
      <c r="O59" t="s">
        <v>24</v>
      </c>
      <c r="P59" t="str">
        <f t="shared" si="2"/>
        <v>[需求跟踪矩阵](项目文件-需求跟踪矩阵)</v>
      </c>
      <c r="Q59" t="s">
        <v>24</v>
      </c>
      <c r="R59" t="str">
        <f t="shared" si="3"/>
        <v>更新</v>
      </c>
      <c r="S59" t="s">
        <v>24</v>
      </c>
      <c r="T59" t="str">
        <f t="shared" si="4"/>
        <v>5.3 定义范围</v>
      </c>
      <c r="U59" t="s">
        <v>24</v>
      </c>
      <c r="V59" t="s">
        <v>24</v>
      </c>
      <c r="W59" t="str">
        <f t="shared" si="5"/>
        <v/>
      </c>
      <c r="X59" t="s">
        <v>24</v>
      </c>
      <c r="Y59" t="str">
        <f t="shared" si="6"/>
        <v>更新</v>
      </c>
      <c r="Z59" t="s">
        <v>24</v>
      </c>
      <c r="AA59" t="str">
        <f t="shared" si="7"/>
        <v>[需求跟踪矩阵](项目文件-需求跟踪矩阵)</v>
      </c>
      <c r="AB59" t="s">
        <v>24</v>
      </c>
    </row>
    <row r="60" spans="2:28">
      <c r="B60">
        <v>5.3</v>
      </c>
      <c r="C60" t="s">
        <v>86</v>
      </c>
      <c r="D60" t="s">
        <v>140</v>
      </c>
      <c r="G60" t="str">
        <f t="shared" si="0"/>
        <v>更新相关方登记册</v>
      </c>
      <c r="H60" t="str">
        <f>VLOOKUP(B60,'表-章节'!A:C,2,FALSE)</f>
        <v>05.3</v>
      </c>
      <c r="I60" t="str">
        <f>VLOOKUP(B60,'表-章节'!A:C,3,FALSE)</f>
        <v>5.3 定义范围</v>
      </c>
      <c r="J60">
        <f>IF(AND(C60="输出",ISNA(VLOOKUP("输出"&amp;D60,D$1:D59,1,FALSE))),J59+1,J59)</f>
        <v>6</v>
      </c>
      <c r="K60">
        <f>VLOOKUP("输出"&amp;D60,G:J,4,FALSE)</f>
        <v>35</v>
      </c>
      <c r="L60">
        <f t="shared" si="1"/>
        <v>2</v>
      </c>
      <c r="M60" t="s">
        <v>226</v>
      </c>
      <c r="O60" t="s">
        <v>24</v>
      </c>
      <c r="P60" t="str">
        <f t="shared" si="2"/>
        <v>[相关方登记册](项目文件-相关方登记册)</v>
      </c>
      <c r="Q60" t="s">
        <v>24</v>
      </c>
      <c r="R60" t="str">
        <f t="shared" si="3"/>
        <v>更新</v>
      </c>
      <c r="S60" t="s">
        <v>24</v>
      </c>
      <c r="T60" t="str">
        <f t="shared" si="4"/>
        <v>5.3 定义范围</v>
      </c>
      <c r="U60" t="s">
        <v>24</v>
      </c>
      <c r="V60" t="s">
        <v>24</v>
      </c>
      <c r="W60" t="str">
        <f t="shared" si="5"/>
        <v/>
      </c>
      <c r="X60" t="s">
        <v>24</v>
      </c>
      <c r="Y60" t="str">
        <f t="shared" si="6"/>
        <v>更新</v>
      </c>
      <c r="Z60" t="s">
        <v>24</v>
      </c>
      <c r="AA60" t="str">
        <f t="shared" si="7"/>
        <v>[相关方登记册](项目文件-相关方登记册)</v>
      </c>
      <c r="AB60" t="s">
        <v>24</v>
      </c>
    </row>
    <row r="61" spans="2:28">
      <c r="B61">
        <v>5.3</v>
      </c>
      <c r="C61" t="s">
        <v>88</v>
      </c>
      <c r="D61" t="s">
        <v>128</v>
      </c>
      <c r="G61" t="str">
        <f t="shared" si="0"/>
        <v>输入假设日志</v>
      </c>
      <c r="H61" t="str">
        <f>VLOOKUP(B61,'表-章节'!A:C,2,FALSE)</f>
        <v>05.3</v>
      </c>
      <c r="I61" t="str">
        <f>VLOOKUP(B61,'表-章节'!A:C,3,FALSE)</f>
        <v>5.3 定义范围</v>
      </c>
      <c r="J61">
        <f>IF(AND(C61="输出",ISNA(VLOOKUP("输出"&amp;D61,D$1:D60,1,FALSE))),J60+1,J60)</f>
        <v>6</v>
      </c>
      <c r="K61">
        <f>VLOOKUP("输出"&amp;D61,G:J,4,FALSE)</f>
        <v>1</v>
      </c>
      <c r="L61">
        <f t="shared" si="1"/>
        <v>3</v>
      </c>
      <c r="M61" t="s">
        <v>236</v>
      </c>
      <c r="O61" t="s">
        <v>24</v>
      </c>
      <c r="P61" t="str">
        <f t="shared" si="2"/>
        <v>[假设日志](项目文件-假设日志)</v>
      </c>
      <c r="Q61" t="s">
        <v>24</v>
      </c>
      <c r="R61" t="str">
        <f t="shared" si="3"/>
        <v>输入</v>
      </c>
      <c r="S61" t="s">
        <v>24</v>
      </c>
      <c r="T61" t="str">
        <f t="shared" si="4"/>
        <v>5.3 定义范围</v>
      </c>
      <c r="U61" t="s">
        <v>24</v>
      </c>
      <c r="V61" t="s">
        <v>24</v>
      </c>
      <c r="W61" t="str">
        <f t="shared" si="5"/>
        <v/>
      </c>
      <c r="X61" t="s">
        <v>24</v>
      </c>
      <c r="Y61" t="str">
        <f t="shared" si="6"/>
        <v>输入</v>
      </c>
      <c r="Z61" t="s">
        <v>24</v>
      </c>
      <c r="AA61" t="str">
        <f t="shared" si="7"/>
        <v>[假设日志](项目文件-假设日志)</v>
      </c>
      <c r="AB61" t="s">
        <v>24</v>
      </c>
    </row>
    <row r="62" spans="2:28">
      <c r="B62">
        <v>5.3</v>
      </c>
      <c r="C62" t="s">
        <v>88</v>
      </c>
      <c r="D62" t="s">
        <v>144</v>
      </c>
      <c r="G62" t="str">
        <f t="shared" si="0"/>
        <v>输入需求文件</v>
      </c>
      <c r="H62" t="str">
        <f>VLOOKUP(B62,'表-章节'!A:C,2,FALSE)</f>
        <v>05.3</v>
      </c>
      <c r="I62" t="str">
        <f>VLOOKUP(B62,'表-章节'!A:C,3,FALSE)</f>
        <v>5.3 定义范围</v>
      </c>
      <c r="J62">
        <f>IF(AND(C62="输出",ISNA(VLOOKUP("输出"&amp;D62,D$1:D61,1,FALSE))),J61+1,J61)</f>
        <v>6</v>
      </c>
      <c r="K62">
        <f>VLOOKUP("输出"&amp;D62,G:J,4,FALSE)</f>
        <v>4</v>
      </c>
      <c r="L62">
        <f t="shared" si="1"/>
        <v>3</v>
      </c>
      <c r="M62" t="s">
        <v>181</v>
      </c>
      <c r="O62" t="s">
        <v>24</v>
      </c>
      <c r="P62" t="str">
        <f t="shared" si="2"/>
        <v>[需求文件](项目文件-需求文件)</v>
      </c>
      <c r="Q62" t="s">
        <v>24</v>
      </c>
      <c r="R62" t="str">
        <f t="shared" si="3"/>
        <v>输入</v>
      </c>
      <c r="S62" t="s">
        <v>24</v>
      </c>
      <c r="T62" t="str">
        <f t="shared" si="4"/>
        <v>5.3 定义范围</v>
      </c>
      <c r="U62" t="s">
        <v>24</v>
      </c>
      <c r="V62" t="s">
        <v>24</v>
      </c>
      <c r="W62" t="str">
        <f t="shared" si="5"/>
        <v/>
      </c>
      <c r="X62" t="s">
        <v>24</v>
      </c>
      <c r="Y62" t="str">
        <f t="shared" si="6"/>
        <v>输入</v>
      </c>
      <c r="Z62" t="s">
        <v>24</v>
      </c>
      <c r="AA62" t="str">
        <f t="shared" si="7"/>
        <v>[需求文件](项目文件-需求文件)</v>
      </c>
      <c r="AB62" t="s">
        <v>24</v>
      </c>
    </row>
    <row r="63" spans="2:28">
      <c r="B63">
        <v>5.3</v>
      </c>
      <c r="C63" t="s">
        <v>88</v>
      </c>
      <c r="D63" t="s">
        <v>137</v>
      </c>
      <c r="G63" t="str">
        <f t="shared" si="0"/>
        <v>输入风险登记册</v>
      </c>
      <c r="H63" t="str">
        <f>VLOOKUP(B63,'表-章节'!A:C,2,FALSE)</f>
        <v>05.3</v>
      </c>
      <c r="I63" t="str">
        <f>VLOOKUP(B63,'表-章节'!A:C,3,FALSE)</f>
        <v>5.3 定义范围</v>
      </c>
      <c r="J63">
        <f>IF(AND(C63="输出",ISNA(VLOOKUP("输出"&amp;D63,D$1:D62,1,FALSE))),J62+1,J62)</f>
        <v>6</v>
      </c>
      <c r="K63">
        <f>VLOOKUP("输出"&amp;D63,G:J,4,FALSE)</f>
        <v>32</v>
      </c>
      <c r="L63">
        <f t="shared" si="1"/>
        <v>3</v>
      </c>
      <c r="M63" t="s">
        <v>228</v>
      </c>
      <c r="O63" t="s">
        <v>24</v>
      </c>
      <c r="P63" t="str">
        <f t="shared" si="2"/>
        <v>[风险登记册](项目文件-风险登记册)</v>
      </c>
      <c r="Q63" t="s">
        <v>24</v>
      </c>
      <c r="R63" t="str">
        <f t="shared" si="3"/>
        <v>输入</v>
      </c>
      <c r="S63" t="s">
        <v>24</v>
      </c>
      <c r="T63" t="str">
        <f t="shared" si="4"/>
        <v>5.3 定义范围</v>
      </c>
      <c r="U63" t="s">
        <v>24</v>
      </c>
      <c r="V63" t="s">
        <v>24</v>
      </c>
      <c r="W63" t="str">
        <f t="shared" si="5"/>
        <v/>
      </c>
      <c r="X63" t="s">
        <v>24</v>
      </c>
      <c r="Y63" t="str">
        <f t="shared" si="6"/>
        <v>输入</v>
      </c>
      <c r="Z63" t="s">
        <v>24</v>
      </c>
      <c r="AA63" t="str">
        <f t="shared" si="7"/>
        <v>[风险登记册](项目文件-风险登记册)</v>
      </c>
      <c r="AB63" t="s">
        <v>24</v>
      </c>
    </row>
    <row r="64" spans="2:28">
      <c r="B64">
        <v>5.4</v>
      </c>
      <c r="C64" t="s">
        <v>86</v>
      </c>
      <c r="D64" t="s">
        <v>128</v>
      </c>
      <c r="G64" t="str">
        <f t="shared" si="0"/>
        <v>更新假设日志</v>
      </c>
      <c r="H64" t="str">
        <f>VLOOKUP(B64,'表-章节'!A:C,2,FALSE)</f>
        <v>05.4</v>
      </c>
      <c r="I64" t="str">
        <f>VLOOKUP(B64,'表-章节'!A:C,3,FALSE)</f>
        <v>5.4 创建 WBS</v>
      </c>
      <c r="J64">
        <f>IF(AND(C64="输出",ISNA(VLOOKUP("输出"&amp;D64,D$1:D63,1,FALSE))),J63+1,J63)</f>
        <v>6</v>
      </c>
      <c r="K64">
        <f>VLOOKUP("输出"&amp;D64,G:J,4,FALSE)</f>
        <v>1</v>
      </c>
      <c r="L64">
        <f t="shared" si="1"/>
        <v>2</v>
      </c>
      <c r="M64" t="s">
        <v>222</v>
      </c>
      <c r="O64" t="s">
        <v>24</v>
      </c>
      <c r="P64" t="str">
        <f t="shared" si="2"/>
        <v>[假设日志](项目文件-假设日志)</v>
      </c>
      <c r="Q64" t="s">
        <v>24</v>
      </c>
      <c r="R64" t="str">
        <f t="shared" si="3"/>
        <v>更新</v>
      </c>
      <c r="S64" t="s">
        <v>24</v>
      </c>
      <c r="T64" t="str">
        <f t="shared" si="4"/>
        <v>5.4 创建 WBS</v>
      </c>
      <c r="U64" t="s">
        <v>24</v>
      </c>
      <c r="V64" t="s">
        <v>24</v>
      </c>
      <c r="W64" t="str">
        <f t="shared" si="5"/>
        <v>5.4 创建 WBS</v>
      </c>
      <c r="X64" t="s">
        <v>24</v>
      </c>
      <c r="Y64" t="str">
        <f t="shared" si="6"/>
        <v>更新</v>
      </c>
      <c r="Z64" t="s">
        <v>24</v>
      </c>
      <c r="AA64" t="str">
        <f t="shared" si="7"/>
        <v>[假设日志](项目文件-假设日志)</v>
      </c>
      <c r="AB64" t="s">
        <v>24</v>
      </c>
    </row>
    <row r="65" spans="2:28">
      <c r="B65">
        <v>5.4</v>
      </c>
      <c r="C65" t="s">
        <v>86</v>
      </c>
      <c r="D65" t="s">
        <v>144</v>
      </c>
      <c r="G65" t="str">
        <f t="shared" si="0"/>
        <v>更新需求文件</v>
      </c>
      <c r="H65" t="str">
        <f>VLOOKUP(B65,'表-章节'!A:C,2,FALSE)</f>
        <v>05.4</v>
      </c>
      <c r="I65" t="str">
        <f>VLOOKUP(B65,'表-章节'!A:C,3,FALSE)</f>
        <v>5.4 创建 WBS</v>
      </c>
      <c r="J65">
        <f>IF(AND(C65="输出",ISNA(VLOOKUP("输出"&amp;D65,D$1:D64,1,FALSE))),J64+1,J64)</f>
        <v>6</v>
      </c>
      <c r="K65">
        <f>VLOOKUP("输出"&amp;D65,G:J,4,FALSE)</f>
        <v>4</v>
      </c>
      <c r="L65">
        <f t="shared" si="1"/>
        <v>2</v>
      </c>
      <c r="M65" t="s">
        <v>224</v>
      </c>
      <c r="O65" t="s">
        <v>24</v>
      </c>
      <c r="P65" t="str">
        <f t="shared" si="2"/>
        <v>[需求文件](项目文件-需求文件)</v>
      </c>
      <c r="Q65" t="s">
        <v>24</v>
      </c>
      <c r="R65" t="str">
        <f t="shared" si="3"/>
        <v>更新</v>
      </c>
      <c r="S65" t="s">
        <v>24</v>
      </c>
      <c r="T65" t="str">
        <f t="shared" si="4"/>
        <v>5.4 创建 WBS</v>
      </c>
      <c r="U65" t="s">
        <v>24</v>
      </c>
      <c r="V65" t="s">
        <v>24</v>
      </c>
      <c r="W65" t="str">
        <f t="shared" si="5"/>
        <v/>
      </c>
      <c r="X65" t="s">
        <v>24</v>
      </c>
      <c r="Y65" t="str">
        <f t="shared" si="6"/>
        <v>更新</v>
      </c>
      <c r="Z65" t="s">
        <v>24</v>
      </c>
      <c r="AA65" t="str">
        <f t="shared" si="7"/>
        <v>[需求文件](项目文件-需求文件)</v>
      </c>
      <c r="AB65" t="s">
        <v>24</v>
      </c>
    </row>
    <row r="66" spans="2:28">
      <c r="B66">
        <v>5.4</v>
      </c>
      <c r="C66" t="s">
        <v>88</v>
      </c>
      <c r="D66" t="s">
        <v>144</v>
      </c>
      <c r="G66" t="str">
        <f t="shared" si="0"/>
        <v>输入需求文件</v>
      </c>
      <c r="H66" t="str">
        <f>VLOOKUP(B66,'表-章节'!A:C,2,FALSE)</f>
        <v>05.4</v>
      </c>
      <c r="I66" t="str">
        <f>VLOOKUP(B66,'表-章节'!A:C,3,FALSE)</f>
        <v>5.4 创建 WBS</v>
      </c>
      <c r="J66">
        <f>IF(AND(C66="输出",ISNA(VLOOKUP("输出"&amp;D66,D$1:D65,1,FALSE))),J65+1,J65)</f>
        <v>6</v>
      </c>
      <c r="K66">
        <f>VLOOKUP("输出"&amp;D66,G:J,4,FALSE)</f>
        <v>4</v>
      </c>
      <c r="L66">
        <f t="shared" si="1"/>
        <v>3</v>
      </c>
      <c r="M66" t="s">
        <v>181</v>
      </c>
      <c r="O66" t="s">
        <v>24</v>
      </c>
      <c r="P66" t="str">
        <f t="shared" si="2"/>
        <v/>
      </c>
      <c r="Q66" t="s">
        <v>24</v>
      </c>
      <c r="R66" t="str">
        <f t="shared" si="3"/>
        <v>输入</v>
      </c>
      <c r="S66" t="s">
        <v>24</v>
      </c>
      <c r="T66" t="str">
        <f t="shared" si="4"/>
        <v>5.4 创建 WBS</v>
      </c>
      <c r="U66" t="s">
        <v>24</v>
      </c>
      <c r="V66" t="s">
        <v>24</v>
      </c>
      <c r="W66" t="str">
        <f t="shared" si="5"/>
        <v/>
      </c>
      <c r="X66" t="s">
        <v>24</v>
      </c>
      <c r="Y66" t="str">
        <f t="shared" si="6"/>
        <v>输入</v>
      </c>
      <c r="Z66" t="s">
        <v>24</v>
      </c>
      <c r="AA66" t="str">
        <f t="shared" si="7"/>
        <v>[需求文件](项目文件-需求文件)</v>
      </c>
      <c r="AB66" t="s">
        <v>24</v>
      </c>
    </row>
    <row r="67" spans="2:28">
      <c r="B67">
        <v>5.4</v>
      </c>
      <c r="C67" t="s">
        <v>88</v>
      </c>
      <c r="D67" t="s">
        <v>149</v>
      </c>
      <c r="G67" t="str">
        <f t="shared" ref="G67:G130" si="8">C67&amp;D67</f>
        <v>输入项目范围说明书</v>
      </c>
      <c r="H67" t="str">
        <f>VLOOKUP(B67,'表-章节'!A:C,2,FALSE)</f>
        <v>05.4</v>
      </c>
      <c r="I67" t="str">
        <f>VLOOKUP(B67,'表-章节'!A:C,3,FALSE)</f>
        <v>5.4 创建 WBS</v>
      </c>
      <c r="J67">
        <f>IF(AND(C67="输出",ISNA(VLOOKUP("输出"&amp;D67,D$1:D66,1,FALSE))),J66+1,J66)</f>
        <v>6</v>
      </c>
      <c r="K67">
        <f>VLOOKUP("输出"&amp;D67,G:J,4,FALSE)</f>
        <v>6</v>
      </c>
      <c r="L67">
        <f t="shared" ref="L67:L130" si="9">IF(C67="输出",1,IF(C67="更新",2,3))</f>
        <v>3</v>
      </c>
      <c r="M67" t="s">
        <v>173</v>
      </c>
      <c r="O67" t="s">
        <v>24</v>
      </c>
      <c r="P67" t="str">
        <f t="shared" ref="P67:P130" si="10">IF(D67&lt;&gt;D66,"["&amp;D67&amp;"](项目文件-"&amp;D67&amp;")","")</f>
        <v>[项目范围说明书](项目文件-项目范围说明书)</v>
      </c>
      <c r="Q67" t="s">
        <v>24</v>
      </c>
      <c r="R67" t="str">
        <f t="shared" ref="R67:R130" si="11">C67</f>
        <v>输入</v>
      </c>
      <c r="S67" t="s">
        <v>24</v>
      </c>
      <c r="T67" t="str">
        <f t="shared" ref="T67:T130" si="12">I67</f>
        <v>5.4 创建 WBS</v>
      </c>
      <c r="U67" t="s">
        <v>24</v>
      </c>
      <c r="V67" t="s">
        <v>24</v>
      </c>
      <c r="W67" t="str">
        <f t="shared" ref="W67:W130" si="13">IF(I67&lt;&gt;I66,I67,"")</f>
        <v/>
      </c>
      <c r="X67" t="s">
        <v>24</v>
      </c>
      <c r="Y67" t="str">
        <f t="shared" ref="Y67:Y130" si="14">C67</f>
        <v>输入</v>
      </c>
      <c r="Z67" t="s">
        <v>24</v>
      </c>
      <c r="AA67" t="str">
        <f t="shared" ref="AA67:AA130" si="15">"["&amp;D67&amp;"](项目文件-"&amp;D67&amp;")"</f>
        <v>[项目范围说明书](项目文件-项目范围说明书)</v>
      </c>
      <c r="AB67" t="s">
        <v>24</v>
      </c>
    </row>
    <row r="68" spans="2:28">
      <c r="B68">
        <v>5.5</v>
      </c>
      <c r="C68" t="s">
        <v>86</v>
      </c>
      <c r="D68" t="s">
        <v>131</v>
      </c>
      <c r="G68" t="str">
        <f t="shared" si="8"/>
        <v>更新经验教训登记册</v>
      </c>
      <c r="H68" t="str">
        <f>VLOOKUP(B68,'表-章节'!A:C,2,FALSE)</f>
        <v>05.5</v>
      </c>
      <c r="I68" t="str">
        <f>VLOOKUP(B68,'表-章节'!A:C,3,FALSE)</f>
        <v>5.5 确认范围</v>
      </c>
      <c r="J68">
        <f>IF(AND(C68="输出",ISNA(VLOOKUP("输出"&amp;D68,D$1:D67,1,FALSE))),J67+1,J67)</f>
        <v>6</v>
      </c>
      <c r="K68">
        <f>VLOOKUP("输出"&amp;D68,G:J,4,FALSE)</f>
        <v>3</v>
      </c>
      <c r="L68">
        <f t="shared" si="9"/>
        <v>2</v>
      </c>
      <c r="M68" t="s">
        <v>223</v>
      </c>
      <c r="O68" t="s">
        <v>24</v>
      </c>
      <c r="P68" t="str">
        <f t="shared" si="10"/>
        <v>[经验教训登记册](项目文件-经验教训登记册)</v>
      </c>
      <c r="Q68" t="s">
        <v>24</v>
      </c>
      <c r="R68" t="str">
        <f t="shared" si="11"/>
        <v>更新</v>
      </c>
      <c r="S68" t="s">
        <v>24</v>
      </c>
      <c r="T68" t="str">
        <f t="shared" si="12"/>
        <v>5.5 确认范围</v>
      </c>
      <c r="U68" t="s">
        <v>24</v>
      </c>
      <c r="V68" t="s">
        <v>24</v>
      </c>
      <c r="W68" t="str">
        <f t="shared" si="13"/>
        <v>5.5 确认范围</v>
      </c>
      <c r="X68" t="s">
        <v>24</v>
      </c>
      <c r="Y68" t="str">
        <f t="shared" si="14"/>
        <v>更新</v>
      </c>
      <c r="Z68" t="s">
        <v>24</v>
      </c>
      <c r="AA68" t="str">
        <f t="shared" si="15"/>
        <v>[经验教训登记册](项目文件-经验教训登记册)</v>
      </c>
      <c r="AB68" t="s">
        <v>24</v>
      </c>
    </row>
    <row r="69" spans="2:28">
      <c r="B69">
        <v>5.5</v>
      </c>
      <c r="C69" t="s">
        <v>86</v>
      </c>
      <c r="D69" t="s">
        <v>144</v>
      </c>
      <c r="G69" t="str">
        <f t="shared" si="8"/>
        <v>更新需求文件</v>
      </c>
      <c r="H69" t="str">
        <f>VLOOKUP(B69,'表-章节'!A:C,2,FALSE)</f>
        <v>05.5</v>
      </c>
      <c r="I69" t="str">
        <f>VLOOKUP(B69,'表-章节'!A:C,3,FALSE)</f>
        <v>5.5 确认范围</v>
      </c>
      <c r="J69">
        <f>IF(AND(C69="输出",ISNA(VLOOKUP("输出"&amp;D69,D$1:D68,1,FALSE))),J68+1,J68)</f>
        <v>6</v>
      </c>
      <c r="K69">
        <f>VLOOKUP("输出"&amp;D69,G:J,4,FALSE)</f>
        <v>4</v>
      </c>
      <c r="L69">
        <f t="shared" si="9"/>
        <v>2</v>
      </c>
      <c r="M69" t="s">
        <v>224</v>
      </c>
      <c r="O69" t="s">
        <v>24</v>
      </c>
      <c r="P69" t="str">
        <f t="shared" si="10"/>
        <v>[需求文件](项目文件-需求文件)</v>
      </c>
      <c r="Q69" t="s">
        <v>24</v>
      </c>
      <c r="R69" t="str">
        <f t="shared" si="11"/>
        <v>更新</v>
      </c>
      <c r="S69" t="s">
        <v>24</v>
      </c>
      <c r="T69" t="str">
        <f t="shared" si="12"/>
        <v>5.5 确认范围</v>
      </c>
      <c r="U69" t="s">
        <v>24</v>
      </c>
      <c r="V69" t="s">
        <v>24</v>
      </c>
      <c r="W69" t="str">
        <f t="shared" si="13"/>
        <v/>
      </c>
      <c r="X69" t="s">
        <v>24</v>
      </c>
      <c r="Y69" t="str">
        <f t="shared" si="14"/>
        <v>更新</v>
      </c>
      <c r="Z69" t="s">
        <v>24</v>
      </c>
      <c r="AA69" t="str">
        <f t="shared" si="15"/>
        <v>[需求文件](项目文件-需求文件)</v>
      </c>
      <c r="AB69" t="s">
        <v>24</v>
      </c>
    </row>
    <row r="70" spans="2:28">
      <c r="B70">
        <v>5.5</v>
      </c>
      <c r="C70" t="s">
        <v>86</v>
      </c>
      <c r="D70" t="s">
        <v>135</v>
      </c>
      <c r="G70" t="str">
        <f t="shared" si="8"/>
        <v>更新需求跟踪矩阵</v>
      </c>
      <c r="H70" t="str">
        <f>VLOOKUP(B70,'表-章节'!A:C,2,FALSE)</f>
        <v>05.5</v>
      </c>
      <c r="I70" t="str">
        <f>VLOOKUP(B70,'表-章节'!A:C,3,FALSE)</f>
        <v>5.5 确认范围</v>
      </c>
      <c r="J70">
        <f>IF(AND(C70="输出",ISNA(VLOOKUP("输出"&amp;D70,D$1:D69,1,FALSE))),J69+1,J69)</f>
        <v>6</v>
      </c>
      <c r="K70">
        <f>VLOOKUP("输出"&amp;D70,G:J,4,FALSE)</f>
        <v>5</v>
      </c>
      <c r="L70">
        <f t="shared" si="9"/>
        <v>2</v>
      </c>
      <c r="M70" t="s">
        <v>239</v>
      </c>
      <c r="O70" t="s">
        <v>24</v>
      </c>
      <c r="P70" t="str">
        <f t="shared" si="10"/>
        <v>[需求跟踪矩阵](项目文件-需求跟踪矩阵)</v>
      </c>
      <c r="Q70" t="s">
        <v>24</v>
      </c>
      <c r="R70" t="str">
        <f t="shared" si="11"/>
        <v>更新</v>
      </c>
      <c r="S70" t="s">
        <v>24</v>
      </c>
      <c r="T70" t="str">
        <f t="shared" si="12"/>
        <v>5.5 确认范围</v>
      </c>
      <c r="U70" t="s">
        <v>24</v>
      </c>
      <c r="V70" t="s">
        <v>24</v>
      </c>
      <c r="W70" t="str">
        <f t="shared" si="13"/>
        <v/>
      </c>
      <c r="X70" t="s">
        <v>24</v>
      </c>
      <c r="Y70" t="str">
        <f t="shared" si="14"/>
        <v>更新</v>
      </c>
      <c r="Z70" t="s">
        <v>24</v>
      </c>
      <c r="AA70" t="str">
        <f t="shared" si="15"/>
        <v>[需求跟踪矩阵](项目文件-需求跟踪矩阵)</v>
      </c>
      <c r="AB70" t="s">
        <v>24</v>
      </c>
    </row>
    <row r="71" spans="2:28">
      <c r="B71">
        <v>5.5</v>
      </c>
      <c r="C71" t="s">
        <v>88</v>
      </c>
      <c r="D71" t="s">
        <v>131</v>
      </c>
      <c r="G71" t="str">
        <f t="shared" si="8"/>
        <v>输入经验教训登记册</v>
      </c>
      <c r="H71" t="str">
        <f>VLOOKUP(B71,'表-章节'!A:C,2,FALSE)</f>
        <v>05.5</v>
      </c>
      <c r="I71" t="str">
        <f>VLOOKUP(B71,'表-章节'!A:C,3,FALSE)</f>
        <v>5.5 确认范围</v>
      </c>
      <c r="J71">
        <f>IF(AND(C71="输出",ISNA(VLOOKUP("输出"&amp;D71,D$1:D70,1,FALSE))),J70+1,J70)</f>
        <v>6</v>
      </c>
      <c r="K71">
        <f>VLOOKUP("输出"&amp;D71,G:J,4,FALSE)</f>
        <v>3</v>
      </c>
      <c r="L71">
        <f t="shared" si="9"/>
        <v>3</v>
      </c>
      <c r="M71" t="s">
        <v>175</v>
      </c>
      <c r="O71" t="s">
        <v>24</v>
      </c>
      <c r="P71" t="str">
        <f t="shared" si="10"/>
        <v>[经验教训登记册](项目文件-经验教训登记册)</v>
      </c>
      <c r="Q71" t="s">
        <v>24</v>
      </c>
      <c r="R71" t="str">
        <f t="shared" si="11"/>
        <v>输入</v>
      </c>
      <c r="S71" t="s">
        <v>24</v>
      </c>
      <c r="T71" t="str">
        <f t="shared" si="12"/>
        <v>5.5 确认范围</v>
      </c>
      <c r="U71" t="s">
        <v>24</v>
      </c>
      <c r="V71" t="s">
        <v>24</v>
      </c>
      <c r="W71" t="str">
        <f t="shared" si="13"/>
        <v/>
      </c>
      <c r="X71" t="s">
        <v>24</v>
      </c>
      <c r="Y71" t="str">
        <f t="shared" si="14"/>
        <v>输入</v>
      </c>
      <c r="Z71" t="s">
        <v>24</v>
      </c>
      <c r="AA71" t="str">
        <f t="shared" si="15"/>
        <v>[经验教训登记册](项目文件-经验教训登记册)</v>
      </c>
      <c r="AB71" t="s">
        <v>24</v>
      </c>
    </row>
    <row r="72" spans="2:28">
      <c r="B72">
        <v>5.5</v>
      </c>
      <c r="C72" t="s">
        <v>88</v>
      </c>
      <c r="D72" t="s">
        <v>144</v>
      </c>
      <c r="G72" t="str">
        <f t="shared" si="8"/>
        <v>输入需求文件</v>
      </c>
      <c r="H72" t="str">
        <f>VLOOKUP(B72,'表-章节'!A:C,2,FALSE)</f>
        <v>05.5</v>
      </c>
      <c r="I72" t="str">
        <f>VLOOKUP(B72,'表-章节'!A:C,3,FALSE)</f>
        <v>5.5 确认范围</v>
      </c>
      <c r="J72">
        <f>IF(AND(C72="输出",ISNA(VLOOKUP("输出"&amp;D72,D$1:D71,1,FALSE))),J71+1,J71)</f>
        <v>6</v>
      </c>
      <c r="K72">
        <f>VLOOKUP("输出"&amp;D72,G:J,4,FALSE)</f>
        <v>4</v>
      </c>
      <c r="L72">
        <f t="shared" si="9"/>
        <v>3</v>
      </c>
      <c r="M72" t="s">
        <v>181</v>
      </c>
      <c r="O72" t="s">
        <v>24</v>
      </c>
      <c r="P72" t="str">
        <f t="shared" si="10"/>
        <v>[需求文件](项目文件-需求文件)</v>
      </c>
      <c r="Q72" t="s">
        <v>24</v>
      </c>
      <c r="R72" t="str">
        <f t="shared" si="11"/>
        <v>输入</v>
      </c>
      <c r="S72" t="s">
        <v>24</v>
      </c>
      <c r="T72" t="str">
        <f t="shared" si="12"/>
        <v>5.5 确认范围</v>
      </c>
      <c r="U72" t="s">
        <v>24</v>
      </c>
      <c r="V72" t="s">
        <v>24</v>
      </c>
      <c r="W72" t="str">
        <f t="shared" si="13"/>
        <v/>
      </c>
      <c r="X72" t="s">
        <v>24</v>
      </c>
      <c r="Y72" t="str">
        <f t="shared" si="14"/>
        <v>输入</v>
      </c>
      <c r="Z72" t="s">
        <v>24</v>
      </c>
      <c r="AA72" t="str">
        <f t="shared" si="15"/>
        <v>[需求文件](项目文件-需求文件)</v>
      </c>
      <c r="AB72" t="s">
        <v>24</v>
      </c>
    </row>
    <row r="73" spans="2:28">
      <c r="B73">
        <v>5.5</v>
      </c>
      <c r="C73" t="s">
        <v>88</v>
      </c>
      <c r="D73" t="s">
        <v>135</v>
      </c>
      <c r="G73" t="str">
        <f t="shared" si="8"/>
        <v>输入需求跟踪矩阵</v>
      </c>
      <c r="H73" t="str">
        <f>VLOOKUP(B73,'表-章节'!A:C,2,FALSE)</f>
        <v>05.5</v>
      </c>
      <c r="I73" t="str">
        <f>VLOOKUP(B73,'表-章节'!A:C,3,FALSE)</f>
        <v>5.5 确认范围</v>
      </c>
      <c r="J73">
        <f>IF(AND(C73="输出",ISNA(VLOOKUP("输出"&amp;D73,D$1:D72,1,FALSE))),J72+1,J72)</f>
        <v>6</v>
      </c>
      <c r="K73">
        <f>VLOOKUP("输出"&amp;D73,G:J,4,FALSE)</f>
        <v>5</v>
      </c>
      <c r="L73">
        <f t="shared" si="9"/>
        <v>3</v>
      </c>
      <c r="M73" t="s">
        <v>182</v>
      </c>
      <c r="O73" t="s">
        <v>24</v>
      </c>
      <c r="P73" t="str">
        <f t="shared" si="10"/>
        <v>[需求跟踪矩阵](项目文件-需求跟踪矩阵)</v>
      </c>
      <c r="Q73" t="s">
        <v>24</v>
      </c>
      <c r="R73" t="str">
        <f t="shared" si="11"/>
        <v>输入</v>
      </c>
      <c r="S73" t="s">
        <v>24</v>
      </c>
      <c r="T73" t="str">
        <f t="shared" si="12"/>
        <v>5.5 确认范围</v>
      </c>
      <c r="U73" t="s">
        <v>24</v>
      </c>
      <c r="V73" t="s">
        <v>24</v>
      </c>
      <c r="W73" t="str">
        <f t="shared" si="13"/>
        <v/>
      </c>
      <c r="X73" t="s">
        <v>24</v>
      </c>
      <c r="Y73" t="str">
        <f t="shared" si="14"/>
        <v>输入</v>
      </c>
      <c r="Z73" t="s">
        <v>24</v>
      </c>
      <c r="AA73" t="str">
        <f t="shared" si="15"/>
        <v>[需求跟踪矩阵](项目文件-需求跟踪矩阵)</v>
      </c>
      <c r="AB73" t="s">
        <v>24</v>
      </c>
    </row>
    <row r="74" spans="2:28">
      <c r="B74">
        <v>5.5</v>
      </c>
      <c r="C74" t="s">
        <v>88</v>
      </c>
      <c r="D74" t="s">
        <v>145</v>
      </c>
      <c r="G74" t="str">
        <f t="shared" si="8"/>
        <v>输入质量报告</v>
      </c>
      <c r="H74" t="str">
        <f>VLOOKUP(B74,'表-章节'!A:C,2,FALSE)</f>
        <v>05.5</v>
      </c>
      <c r="I74" t="str">
        <f>VLOOKUP(B74,'表-章节'!A:C,3,FALSE)</f>
        <v>5.5 确认范围</v>
      </c>
      <c r="J74">
        <f>IF(AND(C74="输出",ISNA(VLOOKUP("输出"&amp;D74,D$1:D73,1,FALSE))),J73+1,J73)</f>
        <v>6</v>
      </c>
      <c r="K74">
        <f>VLOOKUP("输出"&amp;D74,G:J,4,FALSE)</f>
        <v>21</v>
      </c>
      <c r="L74">
        <f t="shared" si="9"/>
        <v>3</v>
      </c>
      <c r="M74" t="s">
        <v>237</v>
      </c>
      <c r="O74" t="s">
        <v>24</v>
      </c>
      <c r="P74" t="str">
        <f t="shared" si="10"/>
        <v>[质量报告](项目文件-质量报告)</v>
      </c>
      <c r="Q74" t="s">
        <v>24</v>
      </c>
      <c r="R74" t="str">
        <f t="shared" si="11"/>
        <v>输入</v>
      </c>
      <c r="S74" t="s">
        <v>24</v>
      </c>
      <c r="T74" t="str">
        <f t="shared" si="12"/>
        <v>5.5 确认范围</v>
      </c>
      <c r="U74" t="s">
        <v>24</v>
      </c>
      <c r="V74" t="s">
        <v>24</v>
      </c>
      <c r="W74" t="str">
        <f t="shared" si="13"/>
        <v/>
      </c>
      <c r="X74" t="s">
        <v>24</v>
      </c>
      <c r="Y74" t="str">
        <f t="shared" si="14"/>
        <v>输入</v>
      </c>
      <c r="Z74" t="s">
        <v>24</v>
      </c>
      <c r="AA74" t="str">
        <f t="shared" si="15"/>
        <v>[质量报告](项目文件-质量报告)</v>
      </c>
      <c r="AB74" t="s">
        <v>24</v>
      </c>
    </row>
    <row r="75" spans="2:28">
      <c r="B75">
        <v>5.6</v>
      </c>
      <c r="C75" t="s">
        <v>86</v>
      </c>
      <c r="D75" t="s">
        <v>131</v>
      </c>
      <c r="G75" t="str">
        <f t="shared" si="8"/>
        <v>更新经验教训登记册</v>
      </c>
      <c r="H75" t="str">
        <f>VLOOKUP(B75,'表-章节'!A:C,2,FALSE)</f>
        <v>05.6</v>
      </c>
      <c r="I75" t="str">
        <f>VLOOKUP(B75,'表-章节'!A:C,3,FALSE)</f>
        <v>5.6 控制范围</v>
      </c>
      <c r="J75">
        <f>IF(AND(C75="输出",ISNA(VLOOKUP("输出"&amp;D75,D$1:D74,1,FALSE))),J74+1,J74)</f>
        <v>6</v>
      </c>
      <c r="K75">
        <f>VLOOKUP("输出"&amp;D75,G:J,4,FALSE)</f>
        <v>3</v>
      </c>
      <c r="L75">
        <f t="shared" si="9"/>
        <v>2</v>
      </c>
      <c r="M75" t="s">
        <v>223</v>
      </c>
      <c r="O75" t="s">
        <v>24</v>
      </c>
      <c r="P75" t="str">
        <f t="shared" si="10"/>
        <v>[经验教训登记册](项目文件-经验教训登记册)</v>
      </c>
      <c r="Q75" t="s">
        <v>24</v>
      </c>
      <c r="R75" t="str">
        <f t="shared" si="11"/>
        <v>更新</v>
      </c>
      <c r="S75" t="s">
        <v>24</v>
      </c>
      <c r="T75" t="str">
        <f t="shared" si="12"/>
        <v>5.6 控制范围</v>
      </c>
      <c r="U75" t="s">
        <v>24</v>
      </c>
      <c r="V75" t="s">
        <v>24</v>
      </c>
      <c r="W75" t="str">
        <f t="shared" si="13"/>
        <v>5.6 控制范围</v>
      </c>
      <c r="X75" t="s">
        <v>24</v>
      </c>
      <c r="Y75" t="str">
        <f t="shared" si="14"/>
        <v>更新</v>
      </c>
      <c r="Z75" t="s">
        <v>24</v>
      </c>
      <c r="AA75" t="str">
        <f t="shared" si="15"/>
        <v>[经验教训登记册](项目文件-经验教训登记册)</v>
      </c>
      <c r="AB75" t="s">
        <v>24</v>
      </c>
    </row>
    <row r="76" spans="2:28">
      <c r="B76">
        <v>5.6</v>
      </c>
      <c r="C76" t="s">
        <v>86</v>
      </c>
      <c r="D76" t="s">
        <v>144</v>
      </c>
      <c r="G76" t="str">
        <f t="shared" si="8"/>
        <v>更新需求文件</v>
      </c>
      <c r="H76" t="str">
        <f>VLOOKUP(B76,'表-章节'!A:C,2,FALSE)</f>
        <v>05.6</v>
      </c>
      <c r="I76" t="str">
        <f>VLOOKUP(B76,'表-章节'!A:C,3,FALSE)</f>
        <v>5.6 控制范围</v>
      </c>
      <c r="J76">
        <f>IF(AND(C76="输出",ISNA(VLOOKUP("输出"&amp;D76,D$1:D75,1,FALSE))),J75+1,J75)</f>
        <v>6</v>
      </c>
      <c r="K76">
        <f>VLOOKUP("输出"&amp;D76,G:J,4,FALSE)</f>
        <v>4</v>
      </c>
      <c r="L76">
        <f t="shared" si="9"/>
        <v>2</v>
      </c>
      <c r="M76" t="s">
        <v>224</v>
      </c>
      <c r="O76" t="s">
        <v>24</v>
      </c>
      <c r="P76" t="str">
        <f t="shared" si="10"/>
        <v>[需求文件](项目文件-需求文件)</v>
      </c>
      <c r="Q76" t="s">
        <v>24</v>
      </c>
      <c r="R76" t="str">
        <f t="shared" si="11"/>
        <v>更新</v>
      </c>
      <c r="S76" t="s">
        <v>24</v>
      </c>
      <c r="T76" t="str">
        <f t="shared" si="12"/>
        <v>5.6 控制范围</v>
      </c>
      <c r="U76" t="s">
        <v>24</v>
      </c>
      <c r="V76" t="s">
        <v>24</v>
      </c>
      <c r="W76" t="str">
        <f t="shared" si="13"/>
        <v/>
      </c>
      <c r="X76" t="s">
        <v>24</v>
      </c>
      <c r="Y76" t="str">
        <f t="shared" si="14"/>
        <v>更新</v>
      </c>
      <c r="Z76" t="s">
        <v>24</v>
      </c>
      <c r="AA76" t="str">
        <f t="shared" si="15"/>
        <v>[需求文件](项目文件-需求文件)</v>
      </c>
      <c r="AB76" t="s">
        <v>24</v>
      </c>
    </row>
    <row r="77" spans="2:28">
      <c r="B77">
        <v>5.6</v>
      </c>
      <c r="C77" t="s">
        <v>86</v>
      </c>
      <c r="D77" t="s">
        <v>135</v>
      </c>
      <c r="G77" t="str">
        <f t="shared" si="8"/>
        <v>更新需求跟踪矩阵</v>
      </c>
      <c r="H77" t="str">
        <f>VLOOKUP(B77,'表-章节'!A:C,2,FALSE)</f>
        <v>05.6</v>
      </c>
      <c r="I77" t="str">
        <f>VLOOKUP(B77,'表-章节'!A:C,3,FALSE)</f>
        <v>5.6 控制范围</v>
      </c>
      <c r="J77">
        <f>IF(AND(C77="输出",ISNA(VLOOKUP("输出"&amp;D77,D$1:D76,1,FALSE))),J76+1,J76)</f>
        <v>6</v>
      </c>
      <c r="K77">
        <f>VLOOKUP("输出"&amp;D77,G:J,4,FALSE)</f>
        <v>5</v>
      </c>
      <c r="L77">
        <f t="shared" si="9"/>
        <v>2</v>
      </c>
      <c r="M77" t="s">
        <v>239</v>
      </c>
      <c r="O77" t="s">
        <v>24</v>
      </c>
      <c r="P77" t="str">
        <f t="shared" si="10"/>
        <v>[需求跟踪矩阵](项目文件-需求跟踪矩阵)</v>
      </c>
      <c r="Q77" t="s">
        <v>24</v>
      </c>
      <c r="R77" t="str">
        <f t="shared" si="11"/>
        <v>更新</v>
      </c>
      <c r="S77" t="s">
        <v>24</v>
      </c>
      <c r="T77" t="str">
        <f t="shared" si="12"/>
        <v>5.6 控制范围</v>
      </c>
      <c r="U77" t="s">
        <v>24</v>
      </c>
      <c r="V77" t="s">
        <v>24</v>
      </c>
      <c r="W77" t="str">
        <f t="shared" si="13"/>
        <v/>
      </c>
      <c r="X77" t="s">
        <v>24</v>
      </c>
      <c r="Y77" t="str">
        <f t="shared" si="14"/>
        <v>更新</v>
      </c>
      <c r="Z77" t="s">
        <v>24</v>
      </c>
      <c r="AA77" t="str">
        <f t="shared" si="15"/>
        <v>[需求跟踪矩阵](项目文件-需求跟踪矩阵)</v>
      </c>
      <c r="AB77" t="s">
        <v>24</v>
      </c>
    </row>
    <row r="78" spans="2:28">
      <c r="B78">
        <v>5.6</v>
      </c>
      <c r="C78" t="s">
        <v>88</v>
      </c>
      <c r="D78" t="s">
        <v>131</v>
      </c>
      <c r="G78" t="str">
        <f t="shared" si="8"/>
        <v>输入经验教训登记册</v>
      </c>
      <c r="H78" t="str">
        <f>VLOOKUP(B78,'表-章节'!A:C,2,FALSE)</f>
        <v>05.6</v>
      </c>
      <c r="I78" t="str">
        <f>VLOOKUP(B78,'表-章节'!A:C,3,FALSE)</f>
        <v>5.6 控制范围</v>
      </c>
      <c r="J78">
        <f>IF(AND(C78="输出",ISNA(VLOOKUP("输出"&amp;D78,D$1:D77,1,FALSE))),J77+1,J77)</f>
        <v>6</v>
      </c>
      <c r="K78">
        <f>VLOOKUP("输出"&amp;D78,G:J,4,FALSE)</f>
        <v>3</v>
      </c>
      <c r="L78">
        <f t="shared" si="9"/>
        <v>3</v>
      </c>
      <c r="M78" t="s">
        <v>175</v>
      </c>
      <c r="O78" t="s">
        <v>24</v>
      </c>
      <c r="P78" t="str">
        <f t="shared" si="10"/>
        <v>[经验教训登记册](项目文件-经验教训登记册)</v>
      </c>
      <c r="Q78" t="s">
        <v>24</v>
      </c>
      <c r="R78" t="str">
        <f t="shared" si="11"/>
        <v>输入</v>
      </c>
      <c r="S78" t="s">
        <v>24</v>
      </c>
      <c r="T78" t="str">
        <f t="shared" si="12"/>
        <v>5.6 控制范围</v>
      </c>
      <c r="U78" t="s">
        <v>24</v>
      </c>
      <c r="V78" t="s">
        <v>24</v>
      </c>
      <c r="W78" t="str">
        <f t="shared" si="13"/>
        <v/>
      </c>
      <c r="X78" t="s">
        <v>24</v>
      </c>
      <c r="Y78" t="str">
        <f t="shared" si="14"/>
        <v>输入</v>
      </c>
      <c r="Z78" t="s">
        <v>24</v>
      </c>
      <c r="AA78" t="str">
        <f t="shared" si="15"/>
        <v>[经验教训登记册](项目文件-经验教训登记册)</v>
      </c>
      <c r="AB78" t="s">
        <v>24</v>
      </c>
    </row>
    <row r="79" spans="2:28">
      <c r="B79">
        <v>5.6</v>
      </c>
      <c r="C79" t="s">
        <v>88</v>
      </c>
      <c r="D79" t="s">
        <v>144</v>
      </c>
      <c r="G79" t="str">
        <f t="shared" si="8"/>
        <v>输入需求文件</v>
      </c>
      <c r="H79" t="str">
        <f>VLOOKUP(B79,'表-章节'!A:C,2,FALSE)</f>
        <v>05.6</v>
      </c>
      <c r="I79" t="str">
        <f>VLOOKUP(B79,'表-章节'!A:C,3,FALSE)</f>
        <v>5.6 控制范围</v>
      </c>
      <c r="J79">
        <f>IF(AND(C79="输出",ISNA(VLOOKUP("输出"&amp;D79,D$1:D78,1,FALSE))),J78+1,J78)</f>
        <v>6</v>
      </c>
      <c r="K79">
        <f>VLOOKUP("输出"&amp;D79,G:J,4,FALSE)</f>
        <v>4</v>
      </c>
      <c r="L79">
        <f t="shared" si="9"/>
        <v>3</v>
      </c>
      <c r="M79" t="s">
        <v>181</v>
      </c>
      <c r="O79" t="s">
        <v>24</v>
      </c>
      <c r="P79" t="str">
        <f t="shared" si="10"/>
        <v>[需求文件](项目文件-需求文件)</v>
      </c>
      <c r="Q79" t="s">
        <v>24</v>
      </c>
      <c r="R79" t="str">
        <f t="shared" si="11"/>
        <v>输入</v>
      </c>
      <c r="S79" t="s">
        <v>24</v>
      </c>
      <c r="T79" t="str">
        <f t="shared" si="12"/>
        <v>5.6 控制范围</v>
      </c>
      <c r="U79" t="s">
        <v>24</v>
      </c>
      <c r="V79" t="s">
        <v>24</v>
      </c>
      <c r="W79" t="str">
        <f t="shared" si="13"/>
        <v/>
      </c>
      <c r="X79" t="s">
        <v>24</v>
      </c>
      <c r="Y79" t="str">
        <f t="shared" si="14"/>
        <v>输入</v>
      </c>
      <c r="Z79" t="s">
        <v>24</v>
      </c>
      <c r="AA79" t="str">
        <f t="shared" si="15"/>
        <v>[需求文件](项目文件-需求文件)</v>
      </c>
      <c r="AB79" t="s">
        <v>24</v>
      </c>
    </row>
    <row r="80" spans="2:28">
      <c r="B80">
        <v>5.6</v>
      </c>
      <c r="C80" t="s">
        <v>88</v>
      </c>
      <c r="D80" t="s">
        <v>135</v>
      </c>
      <c r="G80" t="str">
        <f t="shared" si="8"/>
        <v>输入需求跟踪矩阵</v>
      </c>
      <c r="H80" t="str">
        <f>VLOOKUP(B80,'表-章节'!A:C,2,FALSE)</f>
        <v>05.6</v>
      </c>
      <c r="I80" t="str">
        <f>VLOOKUP(B80,'表-章节'!A:C,3,FALSE)</f>
        <v>5.6 控制范围</v>
      </c>
      <c r="J80">
        <f>IF(AND(C80="输出",ISNA(VLOOKUP("输出"&amp;D80,D$1:D79,1,FALSE))),J79+1,J79)</f>
        <v>6</v>
      </c>
      <c r="K80">
        <f>VLOOKUP("输出"&amp;D80,G:J,4,FALSE)</f>
        <v>5</v>
      </c>
      <c r="L80">
        <f t="shared" si="9"/>
        <v>3</v>
      </c>
      <c r="M80" t="s">
        <v>182</v>
      </c>
      <c r="O80" t="s">
        <v>24</v>
      </c>
      <c r="P80" t="str">
        <f t="shared" si="10"/>
        <v>[需求跟踪矩阵](项目文件-需求跟踪矩阵)</v>
      </c>
      <c r="Q80" t="s">
        <v>24</v>
      </c>
      <c r="R80" t="str">
        <f t="shared" si="11"/>
        <v>输入</v>
      </c>
      <c r="S80" t="s">
        <v>24</v>
      </c>
      <c r="T80" t="str">
        <f t="shared" si="12"/>
        <v>5.6 控制范围</v>
      </c>
      <c r="U80" t="s">
        <v>24</v>
      </c>
      <c r="V80" t="s">
        <v>24</v>
      </c>
      <c r="W80" t="str">
        <f t="shared" si="13"/>
        <v/>
      </c>
      <c r="X80" t="s">
        <v>24</v>
      </c>
      <c r="Y80" t="str">
        <f t="shared" si="14"/>
        <v>输入</v>
      </c>
      <c r="Z80" t="s">
        <v>24</v>
      </c>
      <c r="AA80" t="str">
        <f t="shared" si="15"/>
        <v>[需求跟踪矩阵](项目文件-需求跟踪矩阵)</v>
      </c>
      <c r="AB80" t="s">
        <v>24</v>
      </c>
    </row>
    <row r="81" spans="2:28">
      <c r="B81">
        <v>6.2</v>
      </c>
      <c r="C81" t="s">
        <v>84</v>
      </c>
      <c r="D81" t="s">
        <v>141</v>
      </c>
      <c r="G81" t="str">
        <f t="shared" si="8"/>
        <v>输出活动清单</v>
      </c>
      <c r="H81" t="str">
        <f>VLOOKUP(B81,'表-章节'!A:C,2,FALSE)</f>
        <v>06.2</v>
      </c>
      <c r="I81" t="str">
        <f>VLOOKUP(B81,'表-章节'!A:C,3,FALSE)</f>
        <v>6.2 定义活动</v>
      </c>
      <c r="J81">
        <f>IF(AND(C81="输出",ISNA(VLOOKUP("输出"&amp;D81,D$1:D80,1,FALSE))),J80+1,J80)</f>
        <v>7</v>
      </c>
      <c r="K81">
        <f>VLOOKUP("输出"&amp;D81,G:J,4,FALSE)</f>
        <v>7</v>
      </c>
      <c r="L81">
        <f t="shared" si="9"/>
        <v>1</v>
      </c>
      <c r="M81" t="s">
        <v>220</v>
      </c>
      <c r="O81" t="s">
        <v>24</v>
      </c>
      <c r="P81" t="str">
        <f t="shared" si="10"/>
        <v>[活动清单](项目文件-活动清单)</v>
      </c>
      <c r="Q81" t="s">
        <v>24</v>
      </c>
      <c r="R81" t="str">
        <f t="shared" si="11"/>
        <v>输出</v>
      </c>
      <c r="S81" t="s">
        <v>24</v>
      </c>
      <c r="T81" t="str">
        <f t="shared" si="12"/>
        <v>6.2 定义活动</v>
      </c>
      <c r="U81" t="s">
        <v>24</v>
      </c>
      <c r="V81" t="s">
        <v>24</v>
      </c>
      <c r="W81" t="str">
        <f t="shared" si="13"/>
        <v>6.2 定义活动</v>
      </c>
      <c r="X81" t="s">
        <v>24</v>
      </c>
      <c r="Y81" t="str">
        <f t="shared" si="14"/>
        <v>输出</v>
      </c>
      <c r="Z81" t="s">
        <v>24</v>
      </c>
      <c r="AA81" t="str">
        <f t="shared" si="15"/>
        <v>[活动清单](项目文件-活动清单)</v>
      </c>
      <c r="AB81" t="s">
        <v>24</v>
      </c>
    </row>
    <row r="82" spans="2:28">
      <c r="B82">
        <v>6.2</v>
      </c>
      <c r="C82" t="s">
        <v>84</v>
      </c>
      <c r="D82" t="s">
        <v>150</v>
      </c>
      <c r="G82" t="str">
        <f t="shared" si="8"/>
        <v>输出活动属性</v>
      </c>
      <c r="H82" t="str">
        <f>VLOOKUP(B82,'表-章节'!A:C,2,FALSE)</f>
        <v>06.2</v>
      </c>
      <c r="I82" t="str">
        <f>VLOOKUP(B82,'表-章节'!A:C,3,FALSE)</f>
        <v>6.2 定义活动</v>
      </c>
      <c r="J82">
        <f>IF(AND(C82="输出",ISNA(VLOOKUP("输出"&amp;D82,D$1:D81,1,FALSE))),J81+1,J81)</f>
        <v>8</v>
      </c>
      <c r="K82">
        <f>VLOOKUP("输出"&amp;D82,G:J,4,FALSE)</f>
        <v>8</v>
      </c>
      <c r="L82">
        <f t="shared" si="9"/>
        <v>1</v>
      </c>
      <c r="M82" t="s">
        <v>179</v>
      </c>
      <c r="O82" t="s">
        <v>24</v>
      </c>
      <c r="P82" t="str">
        <f t="shared" si="10"/>
        <v>[活动属性](项目文件-活动属性)</v>
      </c>
      <c r="Q82" t="s">
        <v>24</v>
      </c>
      <c r="R82" t="str">
        <f t="shared" si="11"/>
        <v>输出</v>
      </c>
      <c r="S82" t="s">
        <v>24</v>
      </c>
      <c r="T82" t="str">
        <f t="shared" si="12"/>
        <v>6.2 定义活动</v>
      </c>
      <c r="U82" t="s">
        <v>24</v>
      </c>
      <c r="V82" t="s">
        <v>24</v>
      </c>
      <c r="W82" t="str">
        <f t="shared" si="13"/>
        <v/>
      </c>
      <c r="X82" t="s">
        <v>24</v>
      </c>
      <c r="Y82" t="str">
        <f t="shared" si="14"/>
        <v>输出</v>
      </c>
      <c r="Z82" t="s">
        <v>24</v>
      </c>
      <c r="AA82" t="str">
        <f t="shared" si="15"/>
        <v>[活动属性](项目文件-活动属性)</v>
      </c>
      <c r="AB82" t="s">
        <v>24</v>
      </c>
    </row>
    <row r="83" spans="2:28">
      <c r="B83">
        <v>6.2</v>
      </c>
      <c r="C83" t="s">
        <v>84</v>
      </c>
      <c r="D83" t="s">
        <v>132</v>
      </c>
      <c r="G83" t="str">
        <f t="shared" si="8"/>
        <v>输出里程碑清单</v>
      </c>
      <c r="H83" t="str">
        <f>VLOOKUP(B83,'表-章节'!A:C,2,FALSE)</f>
        <v>06.2</v>
      </c>
      <c r="I83" t="str">
        <f>VLOOKUP(B83,'表-章节'!A:C,3,FALSE)</f>
        <v>6.2 定义活动</v>
      </c>
      <c r="J83">
        <f>IF(AND(C83="输出",ISNA(VLOOKUP("输出"&amp;D83,D$1:D82,1,FALSE))),J82+1,J82)</f>
        <v>9</v>
      </c>
      <c r="K83">
        <f>VLOOKUP("输出"&amp;D83,G:J,4,FALSE)</f>
        <v>9</v>
      </c>
      <c r="L83">
        <f t="shared" si="9"/>
        <v>1</v>
      </c>
      <c r="M83" t="s">
        <v>180</v>
      </c>
      <c r="O83" t="s">
        <v>24</v>
      </c>
      <c r="P83" t="str">
        <f t="shared" si="10"/>
        <v>[里程碑清单](项目文件-里程碑清单)</v>
      </c>
      <c r="Q83" t="s">
        <v>24</v>
      </c>
      <c r="R83" t="str">
        <f t="shared" si="11"/>
        <v>输出</v>
      </c>
      <c r="S83" t="s">
        <v>24</v>
      </c>
      <c r="T83" t="str">
        <f t="shared" si="12"/>
        <v>6.2 定义活动</v>
      </c>
      <c r="U83" t="s">
        <v>24</v>
      </c>
      <c r="V83" t="s">
        <v>24</v>
      </c>
      <c r="W83" t="str">
        <f t="shared" si="13"/>
        <v/>
      </c>
      <c r="X83" t="s">
        <v>24</v>
      </c>
      <c r="Y83" t="str">
        <f t="shared" si="14"/>
        <v>输出</v>
      </c>
      <c r="Z83" t="s">
        <v>24</v>
      </c>
      <c r="AA83" t="str">
        <f t="shared" si="15"/>
        <v>[里程碑清单](项目文件-里程碑清单)</v>
      </c>
      <c r="AB83" t="s">
        <v>24</v>
      </c>
    </row>
    <row r="84" spans="2:28">
      <c r="B84">
        <v>6.3</v>
      </c>
      <c r="C84" t="s">
        <v>84</v>
      </c>
      <c r="D84" t="s">
        <v>151</v>
      </c>
      <c r="G84" t="str">
        <f t="shared" si="8"/>
        <v>输出项目进度网络图</v>
      </c>
      <c r="H84" t="str">
        <f>VLOOKUP(B84,'表-章节'!A:C,2,FALSE)</f>
        <v>06.3</v>
      </c>
      <c r="I84" t="str">
        <f>VLOOKUP(B84,'表-章节'!A:C,3,FALSE)</f>
        <v>6.3 排列活动顺序</v>
      </c>
      <c r="J84">
        <f>IF(AND(C84="输出",ISNA(VLOOKUP("输出"&amp;D84,D$1:D83,1,FALSE))),J83+1,J83)</f>
        <v>10</v>
      </c>
      <c r="K84">
        <f>VLOOKUP("输出"&amp;D84,G:J,4,FALSE)</f>
        <v>10</v>
      </c>
      <c r="L84">
        <f t="shared" si="9"/>
        <v>1</v>
      </c>
      <c r="M84" t="s">
        <v>187</v>
      </c>
      <c r="O84" t="s">
        <v>24</v>
      </c>
      <c r="P84" t="str">
        <f t="shared" si="10"/>
        <v>[项目进度网络图](项目文件-项目进度网络图)</v>
      </c>
      <c r="Q84" t="s">
        <v>24</v>
      </c>
      <c r="R84" t="str">
        <f t="shared" si="11"/>
        <v>输出</v>
      </c>
      <c r="S84" t="s">
        <v>24</v>
      </c>
      <c r="T84" t="str">
        <f t="shared" si="12"/>
        <v>6.3 排列活动顺序</v>
      </c>
      <c r="U84" t="s">
        <v>24</v>
      </c>
      <c r="V84" t="s">
        <v>24</v>
      </c>
      <c r="W84" t="str">
        <f t="shared" si="13"/>
        <v>6.3 排列活动顺序</v>
      </c>
      <c r="X84" t="s">
        <v>24</v>
      </c>
      <c r="Y84" t="str">
        <f t="shared" si="14"/>
        <v>输出</v>
      </c>
      <c r="Z84" t="s">
        <v>24</v>
      </c>
      <c r="AA84" t="str">
        <f t="shared" si="15"/>
        <v>[项目进度网络图](项目文件-项目进度网络图)</v>
      </c>
      <c r="AB84" t="s">
        <v>24</v>
      </c>
    </row>
    <row r="85" spans="2:28">
      <c r="B85">
        <v>6.3</v>
      </c>
      <c r="C85" t="s">
        <v>86</v>
      </c>
      <c r="D85" t="s">
        <v>128</v>
      </c>
      <c r="G85" t="str">
        <f t="shared" si="8"/>
        <v>更新假设日志</v>
      </c>
      <c r="H85" t="str">
        <f>VLOOKUP(B85,'表-章节'!A:C,2,FALSE)</f>
        <v>06.3</v>
      </c>
      <c r="I85" t="str">
        <f>VLOOKUP(B85,'表-章节'!A:C,3,FALSE)</f>
        <v>6.3 排列活动顺序</v>
      </c>
      <c r="J85">
        <f>IF(AND(C85="输出",ISNA(VLOOKUP("输出"&amp;D85,D$1:D84,1,FALSE))),J84+1,J84)</f>
        <v>10</v>
      </c>
      <c r="K85">
        <f>VLOOKUP("输出"&amp;D85,G:J,4,FALSE)</f>
        <v>1</v>
      </c>
      <c r="L85">
        <f t="shared" si="9"/>
        <v>2</v>
      </c>
      <c r="M85" t="s">
        <v>222</v>
      </c>
      <c r="O85" t="s">
        <v>24</v>
      </c>
      <c r="P85" t="str">
        <f t="shared" si="10"/>
        <v>[假设日志](项目文件-假设日志)</v>
      </c>
      <c r="Q85" t="s">
        <v>24</v>
      </c>
      <c r="R85" t="str">
        <f t="shared" si="11"/>
        <v>更新</v>
      </c>
      <c r="S85" t="s">
        <v>24</v>
      </c>
      <c r="T85" t="str">
        <f t="shared" si="12"/>
        <v>6.3 排列活动顺序</v>
      </c>
      <c r="U85" t="s">
        <v>24</v>
      </c>
      <c r="V85" t="s">
        <v>24</v>
      </c>
      <c r="W85" t="str">
        <f t="shared" si="13"/>
        <v/>
      </c>
      <c r="X85" t="s">
        <v>24</v>
      </c>
      <c r="Y85" t="str">
        <f t="shared" si="14"/>
        <v>更新</v>
      </c>
      <c r="Z85" t="s">
        <v>24</v>
      </c>
      <c r="AA85" t="str">
        <f t="shared" si="15"/>
        <v>[假设日志](项目文件-假设日志)</v>
      </c>
      <c r="AB85" t="s">
        <v>24</v>
      </c>
    </row>
    <row r="86" spans="2:28">
      <c r="B86">
        <v>6.3</v>
      </c>
      <c r="C86" t="s">
        <v>86</v>
      </c>
      <c r="D86" t="s">
        <v>141</v>
      </c>
      <c r="G86" t="str">
        <f t="shared" si="8"/>
        <v>更新活动清单</v>
      </c>
      <c r="H86" t="str">
        <f>VLOOKUP(B86,'表-章节'!A:C,2,FALSE)</f>
        <v>06.3</v>
      </c>
      <c r="I86" t="str">
        <f>VLOOKUP(B86,'表-章节'!A:C,3,FALSE)</f>
        <v>6.3 排列活动顺序</v>
      </c>
      <c r="J86">
        <f>IF(AND(C86="输出",ISNA(VLOOKUP("输出"&amp;D86,D$1:D85,1,FALSE))),J85+1,J85)</f>
        <v>10</v>
      </c>
      <c r="K86">
        <f>VLOOKUP("输出"&amp;D86,G:J,4,FALSE)</f>
        <v>7</v>
      </c>
      <c r="L86">
        <f t="shared" si="9"/>
        <v>2</v>
      </c>
      <c r="M86" t="s">
        <v>172</v>
      </c>
      <c r="O86" t="s">
        <v>24</v>
      </c>
      <c r="P86" t="str">
        <f t="shared" si="10"/>
        <v>[活动清单](项目文件-活动清单)</v>
      </c>
      <c r="Q86" t="s">
        <v>24</v>
      </c>
      <c r="R86" t="str">
        <f t="shared" si="11"/>
        <v>更新</v>
      </c>
      <c r="S86" t="s">
        <v>24</v>
      </c>
      <c r="T86" t="str">
        <f t="shared" si="12"/>
        <v>6.3 排列活动顺序</v>
      </c>
      <c r="U86" t="s">
        <v>24</v>
      </c>
      <c r="V86" t="s">
        <v>24</v>
      </c>
      <c r="W86" t="str">
        <f t="shared" si="13"/>
        <v/>
      </c>
      <c r="X86" t="s">
        <v>24</v>
      </c>
      <c r="Y86" t="str">
        <f t="shared" si="14"/>
        <v>更新</v>
      </c>
      <c r="Z86" t="s">
        <v>24</v>
      </c>
      <c r="AA86" t="str">
        <f t="shared" si="15"/>
        <v>[活动清单](项目文件-活动清单)</v>
      </c>
      <c r="AB86" t="s">
        <v>24</v>
      </c>
    </row>
    <row r="87" spans="2:28">
      <c r="B87">
        <v>6.3</v>
      </c>
      <c r="C87" t="s">
        <v>86</v>
      </c>
      <c r="D87" t="s">
        <v>150</v>
      </c>
      <c r="G87" t="str">
        <f t="shared" si="8"/>
        <v>更新活动属性</v>
      </c>
      <c r="H87" t="str">
        <f>VLOOKUP(B87,'表-章节'!A:C,2,FALSE)</f>
        <v>06.3</v>
      </c>
      <c r="I87" t="str">
        <f>VLOOKUP(B87,'表-章节'!A:C,3,FALSE)</f>
        <v>6.3 排列活动顺序</v>
      </c>
      <c r="J87">
        <f>IF(AND(C87="输出",ISNA(VLOOKUP("输出"&amp;D87,D$1:D86,1,FALSE))),J86+1,J86)</f>
        <v>10</v>
      </c>
      <c r="K87">
        <f>VLOOKUP("输出"&amp;D87,G:J,4,FALSE)</f>
        <v>8</v>
      </c>
      <c r="L87">
        <f t="shared" si="9"/>
        <v>2</v>
      </c>
      <c r="M87" t="s">
        <v>189</v>
      </c>
      <c r="O87" t="s">
        <v>24</v>
      </c>
      <c r="P87" t="str">
        <f t="shared" si="10"/>
        <v>[活动属性](项目文件-活动属性)</v>
      </c>
      <c r="Q87" t="s">
        <v>24</v>
      </c>
      <c r="R87" t="str">
        <f t="shared" si="11"/>
        <v>更新</v>
      </c>
      <c r="S87" t="s">
        <v>24</v>
      </c>
      <c r="T87" t="str">
        <f t="shared" si="12"/>
        <v>6.3 排列活动顺序</v>
      </c>
      <c r="U87" t="s">
        <v>24</v>
      </c>
      <c r="V87" t="s">
        <v>24</v>
      </c>
      <c r="W87" t="str">
        <f t="shared" si="13"/>
        <v/>
      </c>
      <c r="X87" t="s">
        <v>24</v>
      </c>
      <c r="Y87" t="str">
        <f t="shared" si="14"/>
        <v>更新</v>
      </c>
      <c r="Z87" t="s">
        <v>24</v>
      </c>
      <c r="AA87" t="str">
        <f t="shared" si="15"/>
        <v>[活动属性](项目文件-活动属性)</v>
      </c>
      <c r="AB87" t="s">
        <v>24</v>
      </c>
    </row>
    <row r="88" spans="2:28">
      <c r="B88">
        <v>6.3</v>
      </c>
      <c r="C88" t="s">
        <v>86</v>
      </c>
      <c r="D88" t="s">
        <v>132</v>
      </c>
      <c r="G88" t="str">
        <f t="shared" si="8"/>
        <v>更新里程碑清单</v>
      </c>
      <c r="H88" t="str">
        <f>VLOOKUP(B88,'表-章节'!A:C,2,FALSE)</f>
        <v>06.3</v>
      </c>
      <c r="I88" t="str">
        <f>VLOOKUP(B88,'表-章节'!A:C,3,FALSE)</f>
        <v>6.3 排列活动顺序</v>
      </c>
      <c r="J88">
        <f>IF(AND(C88="输出",ISNA(VLOOKUP("输出"&amp;D88,D$1:D87,1,FALSE))),J87+1,J87)</f>
        <v>10</v>
      </c>
      <c r="K88">
        <f>VLOOKUP("输出"&amp;D88,G:J,4,FALSE)</f>
        <v>9</v>
      </c>
      <c r="L88">
        <f t="shared" si="9"/>
        <v>2</v>
      </c>
      <c r="M88" t="s">
        <v>217</v>
      </c>
      <c r="O88" t="s">
        <v>24</v>
      </c>
      <c r="P88" t="str">
        <f t="shared" si="10"/>
        <v>[里程碑清单](项目文件-里程碑清单)</v>
      </c>
      <c r="Q88" t="s">
        <v>24</v>
      </c>
      <c r="R88" t="str">
        <f t="shared" si="11"/>
        <v>更新</v>
      </c>
      <c r="S88" t="s">
        <v>24</v>
      </c>
      <c r="T88" t="str">
        <f t="shared" si="12"/>
        <v>6.3 排列活动顺序</v>
      </c>
      <c r="U88" t="s">
        <v>24</v>
      </c>
      <c r="V88" t="s">
        <v>24</v>
      </c>
      <c r="W88" t="str">
        <f t="shared" si="13"/>
        <v/>
      </c>
      <c r="X88" t="s">
        <v>24</v>
      </c>
      <c r="Y88" t="str">
        <f t="shared" si="14"/>
        <v>更新</v>
      </c>
      <c r="Z88" t="s">
        <v>24</v>
      </c>
      <c r="AA88" t="str">
        <f t="shared" si="15"/>
        <v>[里程碑清单](项目文件-里程碑清单)</v>
      </c>
      <c r="AB88" t="s">
        <v>24</v>
      </c>
    </row>
    <row r="89" spans="2:28">
      <c r="B89">
        <v>6.3</v>
      </c>
      <c r="C89" t="s">
        <v>88</v>
      </c>
      <c r="D89" t="s">
        <v>128</v>
      </c>
      <c r="G89" t="str">
        <f t="shared" si="8"/>
        <v>输入假设日志</v>
      </c>
      <c r="H89" t="str">
        <f>VLOOKUP(B89,'表-章节'!A:C,2,FALSE)</f>
        <v>06.3</v>
      </c>
      <c r="I89" t="str">
        <f>VLOOKUP(B89,'表-章节'!A:C,3,FALSE)</f>
        <v>6.3 排列活动顺序</v>
      </c>
      <c r="J89">
        <f>IF(AND(C89="输出",ISNA(VLOOKUP("输出"&amp;D89,D$1:D88,1,FALSE))),J88+1,J88)</f>
        <v>10</v>
      </c>
      <c r="K89">
        <f>VLOOKUP("输出"&amp;D89,G:J,4,FALSE)</f>
        <v>1</v>
      </c>
      <c r="L89">
        <f t="shared" si="9"/>
        <v>3</v>
      </c>
      <c r="M89" t="s">
        <v>236</v>
      </c>
      <c r="O89" t="s">
        <v>24</v>
      </c>
      <c r="P89" t="str">
        <f t="shared" si="10"/>
        <v>[假设日志](项目文件-假设日志)</v>
      </c>
      <c r="Q89" t="s">
        <v>24</v>
      </c>
      <c r="R89" t="str">
        <f t="shared" si="11"/>
        <v>输入</v>
      </c>
      <c r="S89" t="s">
        <v>24</v>
      </c>
      <c r="T89" t="str">
        <f t="shared" si="12"/>
        <v>6.3 排列活动顺序</v>
      </c>
      <c r="U89" t="s">
        <v>24</v>
      </c>
      <c r="V89" t="s">
        <v>24</v>
      </c>
      <c r="W89" t="str">
        <f t="shared" si="13"/>
        <v/>
      </c>
      <c r="X89" t="s">
        <v>24</v>
      </c>
      <c r="Y89" t="str">
        <f t="shared" si="14"/>
        <v>输入</v>
      </c>
      <c r="Z89" t="s">
        <v>24</v>
      </c>
      <c r="AA89" t="str">
        <f t="shared" si="15"/>
        <v>[假设日志](项目文件-假设日志)</v>
      </c>
      <c r="AB89" t="s">
        <v>24</v>
      </c>
    </row>
    <row r="90" spans="2:28">
      <c r="B90">
        <v>6.3</v>
      </c>
      <c r="C90" t="s">
        <v>88</v>
      </c>
      <c r="D90" t="s">
        <v>141</v>
      </c>
      <c r="G90" t="str">
        <f t="shared" si="8"/>
        <v>输入活动清单</v>
      </c>
      <c r="H90" t="str">
        <f>VLOOKUP(B90,'表-章节'!A:C,2,FALSE)</f>
        <v>06.3</v>
      </c>
      <c r="I90" t="str">
        <f>VLOOKUP(B90,'表-章节'!A:C,3,FALSE)</f>
        <v>6.3 排列活动顺序</v>
      </c>
      <c r="J90">
        <f>IF(AND(C90="输出",ISNA(VLOOKUP("输出"&amp;D90,D$1:D89,1,FALSE))),J89+1,J89)</f>
        <v>10</v>
      </c>
      <c r="K90">
        <f>VLOOKUP("输出"&amp;D90,G:J,4,FALSE)</f>
        <v>7</v>
      </c>
      <c r="L90">
        <f t="shared" si="9"/>
        <v>3</v>
      </c>
      <c r="M90" t="s">
        <v>240</v>
      </c>
      <c r="O90" t="s">
        <v>24</v>
      </c>
      <c r="P90" t="str">
        <f t="shared" si="10"/>
        <v>[活动清单](项目文件-活动清单)</v>
      </c>
      <c r="Q90" t="s">
        <v>24</v>
      </c>
      <c r="R90" t="str">
        <f t="shared" si="11"/>
        <v>输入</v>
      </c>
      <c r="S90" t="s">
        <v>24</v>
      </c>
      <c r="T90" t="str">
        <f t="shared" si="12"/>
        <v>6.3 排列活动顺序</v>
      </c>
      <c r="U90" t="s">
        <v>24</v>
      </c>
      <c r="V90" t="s">
        <v>24</v>
      </c>
      <c r="W90" t="str">
        <f t="shared" si="13"/>
        <v/>
      </c>
      <c r="X90" t="s">
        <v>24</v>
      </c>
      <c r="Y90" t="str">
        <f t="shared" si="14"/>
        <v>输入</v>
      </c>
      <c r="Z90" t="s">
        <v>24</v>
      </c>
      <c r="AA90" t="str">
        <f t="shared" si="15"/>
        <v>[活动清单](项目文件-活动清单)</v>
      </c>
      <c r="AB90" t="s">
        <v>24</v>
      </c>
    </row>
    <row r="91" spans="2:28">
      <c r="B91">
        <v>6.3</v>
      </c>
      <c r="C91" t="s">
        <v>88</v>
      </c>
      <c r="D91" t="s">
        <v>150</v>
      </c>
      <c r="G91" t="str">
        <f t="shared" si="8"/>
        <v>输入活动属性</v>
      </c>
      <c r="H91" t="str">
        <f>VLOOKUP(B91,'表-章节'!A:C,2,FALSE)</f>
        <v>06.3</v>
      </c>
      <c r="I91" t="str">
        <f>VLOOKUP(B91,'表-章节'!A:C,3,FALSE)</f>
        <v>6.3 排列活动顺序</v>
      </c>
      <c r="J91">
        <f>IF(AND(C91="输出",ISNA(VLOOKUP("输出"&amp;D91,D$1:D90,1,FALSE))),J90+1,J90)</f>
        <v>10</v>
      </c>
      <c r="K91">
        <f>VLOOKUP("输出"&amp;D91,G:J,4,FALSE)</f>
        <v>8</v>
      </c>
      <c r="L91">
        <f t="shared" si="9"/>
        <v>3</v>
      </c>
      <c r="M91" t="s">
        <v>184</v>
      </c>
      <c r="O91" t="s">
        <v>24</v>
      </c>
      <c r="P91" t="str">
        <f t="shared" si="10"/>
        <v>[活动属性](项目文件-活动属性)</v>
      </c>
      <c r="Q91" t="s">
        <v>24</v>
      </c>
      <c r="R91" t="str">
        <f t="shared" si="11"/>
        <v>输入</v>
      </c>
      <c r="S91" t="s">
        <v>24</v>
      </c>
      <c r="T91" t="str">
        <f t="shared" si="12"/>
        <v>6.3 排列活动顺序</v>
      </c>
      <c r="U91" t="s">
        <v>24</v>
      </c>
      <c r="V91" t="s">
        <v>24</v>
      </c>
      <c r="W91" t="str">
        <f t="shared" si="13"/>
        <v/>
      </c>
      <c r="X91" t="s">
        <v>24</v>
      </c>
      <c r="Y91" t="str">
        <f t="shared" si="14"/>
        <v>输入</v>
      </c>
      <c r="Z91" t="s">
        <v>24</v>
      </c>
      <c r="AA91" t="str">
        <f t="shared" si="15"/>
        <v>[活动属性](项目文件-活动属性)</v>
      </c>
      <c r="AB91" t="s">
        <v>24</v>
      </c>
    </row>
    <row r="92" spans="2:28">
      <c r="B92">
        <v>6.3</v>
      </c>
      <c r="C92" t="s">
        <v>88</v>
      </c>
      <c r="D92" t="s">
        <v>132</v>
      </c>
      <c r="G92" t="str">
        <f t="shared" si="8"/>
        <v>输入里程碑清单</v>
      </c>
      <c r="H92" t="str">
        <f>VLOOKUP(B92,'表-章节'!A:C,2,FALSE)</f>
        <v>06.3</v>
      </c>
      <c r="I92" t="str">
        <f>VLOOKUP(B92,'表-章节'!A:C,3,FALSE)</f>
        <v>6.3 排列活动顺序</v>
      </c>
      <c r="J92">
        <f>IF(AND(C92="输出",ISNA(VLOOKUP("输出"&amp;D92,D$1:D91,1,FALSE))),J91+1,J91)</f>
        <v>10</v>
      </c>
      <c r="K92">
        <f>VLOOKUP("输出"&amp;D92,G:J,4,FALSE)</f>
        <v>9</v>
      </c>
      <c r="L92">
        <f t="shared" si="9"/>
        <v>3</v>
      </c>
      <c r="M92" t="s">
        <v>185</v>
      </c>
      <c r="O92" t="s">
        <v>24</v>
      </c>
      <c r="P92" t="str">
        <f t="shared" si="10"/>
        <v>[里程碑清单](项目文件-里程碑清单)</v>
      </c>
      <c r="Q92" t="s">
        <v>24</v>
      </c>
      <c r="R92" t="str">
        <f t="shared" si="11"/>
        <v>输入</v>
      </c>
      <c r="S92" t="s">
        <v>24</v>
      </c>
      <c r="T92" t="str">
        <f t="shared" si="12"/>
        <v>6.3 排列活动顺序</v>
      </c>
      <c r="U92" t="s">
        <v>24</v>
      </c>
      <c r="V92" t="s">
        <v>24</v>
      </c>
      <c r="W92" t="str">
        <f t="shared" si="13"/>
        <v/>
      </c>
      <c r="X92" t="s">
        <v>24</v>
      </c>
      <c r="Y92" t="str">
        <f t="shared" si="14"/>
        <v>输入</v>
      </c>
      <c r="Z92" t="s">
        <v>24</v>
      </c>
      <c r="AA92" t="str">
        <f t="shared" si="15"/>
        <v>[里程碑清单](项目文件-里程碑清单)</v>
      </c>
      <c r="AB92" t="s">
        <v>24</v>
      </c>
    </row>
    <row r="93" spans="2:28">
      <c r="B93">
        <v>6.4</v>
      </c>
      <c r="C93" t="s">
        <v>84</v>
      </c>
      <c r="D93" t="s">
        <v>152</v>
      </c>
      <c r="G93" t="str">
        <f t="shared" si="8"/>
        <v>输出持续时间估算</v>
      </c>
      <c r="H93" t="str">
        <f>VLOOKUP(B93,'表-章节'!A:C,2,FALSE)</f>
        <v>06.4</v>
      </c>
      <c r="I93" t="str">
        <f>VLOOKUP(B93,'表-章节'!A:C,3,FALSE)</f>
        <v>6.4 估算活动持续时间</v>
      </c>
      <c r="J93">
        <f>IF(AND(C93="输出",ISNA(VLOOKUP("输出"&amp;D93,D$1:D92,1,FALSE))),J92+1,J92)</f>
        <v>11</v>
      </c>
      <c r="K93">
        <f>VLOOKUP("输出"&amp;D93,G:J,4,FALSE)</f>
        <v>11</v>
      </c>
      <c r="L93">
        <f t="shared" si="9"/>
        <v>1</v>
      </c>
      <c r="M93" t="s">
        <v>194</v>
      </c>
      <c r="O93" t="s">
        <v>24</v>
      </c>
      <c r="P93" t="str">
        <f t="shared" si="10"/>
        <v>[持续时间估算](项目文件-持续时间估算)</v>
      </c>
      <c r="Q93" t="s">
        <v>24</v>
      </c>
      <c r="R93" t="str">
        <f t="shared" si="11"/>
        <v>输出</v>
      </c>
      <c r="S93" t="s">
        <v>24</v>
      </c>
      <c r="T93" t="str">
        <f t="shared" si="12"/>
        <v>6.4 估算活动持续时间</v>
      </c>
      <c r="U93" t="s">
        <v>24</v>
      </c>
      <c r="V93" t="s">
        <v>24</v>
      </c>
      <c r="W93" t="str">
        <f t="shared" si="13"/>
        <v>6.4 估算活动持续时间</v>
      </c>
      <c r="X93" t="s">
        <v>24</v>
      </c>
      <c r="Y93" t="str">
        <f t="shared" si="14"/>
        <v>输出</v>
      </c>
      <c r="Z93" t="s">
        <v>24</v>
      </c>
      <c r="AA93" t="str">
        <f t="shared" si="15"/>
        <v>[持续时间估算](项目文件-持续时间估算)</v>
      </c>
      <c r="AB93" t="s">
        <v>24</v>
      </c>
    </row>
    <row r="94" spans="2:28">
      <c r="B94">
        <v>6.4</v>
      </c>
      <c r="C94" t="s">
        <v>84</v>
      </c>
      <c r="D94" t="s">
        <v>142</v>
      </c>
      <c r="G94" t="str">
        <f t="shared" si="8"/>
        <v>输出估算依据</v>
      </c>
      <c r="H94" t="str">
        <f>VLOOKUP(B94,'表-章节'!A:C,2,FALSE)</f>
        <v>06.4</v>
      </c>
      <c r="I94" t="str">
        <f>VLOOKUP(B94,'表-章节'!A:C,3,FALSE)</f>
        <v>6.4 估算活动持续时间</v>
      </c>
      <c r="J94">
        <f>IF(AND(C94="输出",ISNA(VLOOKUP("输出"&amp;D94,D$1:D93,1,FALSE))),J93+1,J93)</f>
        <v>12</v>
      </c>
      <c r="K94">
        <f>VLOOKUP("输出"&amp;D94,G:J,4,FALSE)</f>
        <v>12</v>
      </c>
      <c r="L94">
        <f t="shared" si="9"/>
        <v>1</v>
      </c>
      <c r="M94" t="s">
        <v>195</v>
      </c>
      <c r="O94" t="s">
        <v>24</v>
      </c>
      <c r="P94" t="str">
        <f t="shared" si="10"/>
        <v>[估算依据](项目文件-估算依据)</v>
      </c>
      <c r="Q94" t="s">
        <v>24</v>
      </c>
      <c r="R94" t="str">
        <f t="shared" si="11"/>
        <v>输出</v>
      </c>
      <c r="S94" t="s">
        <v>24</v>
      </c>
      <c r="T94" t="str">
        <f t="shared" si="12"/>
        <v>6.4 估算活动持续时间</v>
      </c>
      <c r="U94" t="s">
        <v>24</v>
      </c>
      <c r="V94" t="s">
        <v>24</v>
      </c>
      <c r="W94" t="str">
        <f t="shared" si="13"/>
        <v/>
      </c>
      <c r="X94" t="s">
        <v>24</v>
      </c>
      <c r="Y94" t="str">
        <f t="shared" si="14"/>
        <v>输出</v>
      </c>
      <c r="Z94" t="s">
        <v>24</v>
      </c>
      <c r="AA94" t="str">
        <f t="shared" si="15"/>
        <v>[估算依据](项目文件-估算依据)</v>
      </c>
      <c r="AB94" t="s">
        <v>24</v>
      </c>
    </row>
    <row r="95" spans="2:28">
      <c r="B95">
        <v>6.4</v>
      </c>
      <c r="C95" t="s">
        <v>86</v>
      </c>
      <c r="D95" t="s">
        <v>128</v>
      </c>
      <c r="G95" t="str">
        <f t="shared" si="8"/>
        <v>更新假设日志</v>
      </c>
      <c r="H95" t="str">
        <f>VLOOKUP(B95,'表-章节'!A:C,2,FALSE)</f>
        <v>06.4</v>
      </c>
      <c r="I95" t="str">
        <f>VLOOKUP(B95,'表-章节'!A:C,3,FALSE)</f>
        <v>6.4 估算活动持续时间</v>
      </c>
      <c r="J95">
        <f>IF(AND(C95="输出",ISNA(VLOOKUP("输出"&amp;D95,D$1:D94,1,FALSE))),J94+1,J94)</f>
        <v>12</v>
      </c>
      <c r="K95">
        <f>VLOOKUP("输出"&amp;D95,G:J,4,FALSE)</f>
        <v>1</v>
      </c>
      <c r="L95">
        <f t="shared" si="9"/>
        <v>2</v>
      </c>
      <c r="M95" t="s">
        <v>222</v>
      </c>
      <c r="O95" t="s">
        <v>24</v>
      </c>
      <c r="P95" t="str">
        <f t="shared" si="10"/>
        <v>[假设日志](项目文件-假设日志)</v>
      </c>
      <c r="Q95" t="s">
        <v>24</v>
      </c>
      <c r="R95" t="str">
        <f t="shared" si="11"/>
        <v>更新</v>
      </c>
      <c r="S95" t="s">
        <v>24</v>
      </c>
      <c r="T95" t="str">
        <f t="shared" si="12"/>
        <v>6.4 估算活动持续时间</v>
      </c>
      <c r="U95" t="s">
        <v>24</v>
      </c>
      <c r="V95" t="s">
        <v>24</v>
      </c>
      <c r="W95" t="str">
        <f t="shared" si="13"/>
        <v/>
      </c>
      <c r="X95" t="s">
        <v>24</v>
      </c>
      <c r="Y95" t="str">
        <f t="shared" si="14"/>
        <v>更新</v>
      </c>
      <c r="Z95" t="s">
        <v>24</v>
      </c>
      <c r="AA95" t="str">
        <f t="shared" si="15"/>
        <v>[假设日志](项目文件-假设日志)</v>
      </c>
      <c r="AB95" t="s">
        <v>24</v>
      </c>
    </row>
    <row r="96" spans="2:28">
      <c r="B96">
        <v>6.4</v>
      </c>
      <c r="C96" t="s">
        <v>86</v>
      </c>
      <c r="D96" t="s">
        <v>131</v>
      </c>
      <c r="G96" t="str">
        <f t="shared" si="8"/>
        <v>更新经验教训登记册</v>
      </c>
      <c r="H96" t="str">
        <f>VLOOKUP(B96,'表-章节'!A:C,2,FALSE)</f>
        <v>06.4</v>
      </c>
      <c r="I96" t="str">
        <f>VLOOKUP(B96,'表-章节'!A:C,3,FALSE)</f>
        <v>6.4 估算活动持续时间</v>
      </c>
      <c r="J96">
        <f>IF(AND(C96="输出",ISNA(VLOOKUP("输出"&amp;D96,D$1:D95,1,FALSE))),J95+1,J95)</f>
        <v>12</v>
      </c>
      <c r="K96">
        <f>VLOOKUP("输出"&amp;D96,G:J,4,FALSE)</f>
        <v>3</v>
      </c>
      <c r="L96">
        <f t="shared" si="9"/>
        <v>2</v>
      </c>
      <c r="M96" t="s">
        <v>223</v>
      </c>
      <c r="O96" t="s">
        <v>24</v>
      </c>
      <c r="P96" t="str">
        <f t="shared" si="10"/>
        <v>[经验教训登记册](项目文件-经验教训登记册)</v>
      </c>
      <c r="Q96" t="s">
        <v>24</v>
      </c>
      <c r="R96" t="str">
        <f t="shared" si="11"/>
        <v>更新</v>
      </c>
      <c r="S96" t="s">
        <v>24</v>
      </c>
      <c r="T96" t="str">
        <f t="shared" si="12"/>
        <v>6.4 估算活动持续时间</v>
      </c>
      <c r="U96" t="s">
        <v>24</v>
      </c>
      <c r="V96" t="s">
        <v>24</v>
      </c>
      <c r="W96" t="str">
        <f t="shared" si="13"/>
        <v/>
      </c>
      <c r="X96" t="s">
        <v>24</v>
      </c>
      <c r="Y96" t="str">
        <f t="shared" si="14"/>
        <v>更新</v>
      </c>
      <c r="Z96" t="s">
        <v>24</v>
      </c>
      <c r="AA96" t="str">
        <f t="shared" si="15"/>
        <v>[经验教训登记册](项目文件-经验教训登记册)</v>
      </c>
      <c r="AB96" t="s">
        <v>24</v>
      </c>
    </row>
    <row r="97" spans="2:28">
      <c r="B97">
        <v>6.4</v>
      </c>
      <c r="C97" t="s">
        <v>86</v>
      </c>
      <c r="D97" t="s">
        <v>150</v>
      </c>
      <c r="G97" t="str">
        <f t="shared" si="8"/>
        <v>更新活动属性</v>
      </c>
      <c r="H97" t="str">
        <f>VLOOKUP(B97,'表-章节'!A:C,2,FALSE)</f>
        <v>06.4</v>
      </c>
      <c r="I97" t="str">
        <f>VLOOKUP(B97,'表-章节'!A:C,3,FALSE)</f>
        <v>6.4 估算活动持续时间</v>
      </c>
      <c r="J97">
        <f>IF(AND(C97="输出",ISNA(VLOOKUP("输出"&amp;D97,D$1:D96,1,FALSE))),J96+1,J96)</f>
        <v>12</v>
      </c>
      <c r="K97">
        <f>VLOOKUP("输出"&amp;D97,G:J,4,FALSE)</f>
        <v>8</v>
      </c>
      <c r="L97">
        <f t="shared" si="9"/>
        <v>2</v>
      </c>
      <c r="M97" t="s">
        <v>189</v>
      </c>
      <c r="O97" t="s">
        <v>24</v>
      </c>
      <c r="P97" t="str">
        <f t="shared" si="10"/>
        <v>[活动属性](项目文件-活动属性)</v>
      </c>
      <c r="Q97" t="s">
        <v>24</v>
      </c>
      <c r="R97" t="str">
        <f t="shared" si="11"/>
        <v>更新</v>
      </c>
      <c r="S97" t="s">
        <v>24</v>
      </c>
      <c r="T97" t="str">
        <f t="shared" si="12"/>
        <v>6.4 估算活动持续时间</v>
      </c>
      <c r="U97" t="s">
        <v>24</v>
      </c>
      <c r="V97" t="s">
        <v>24</v>
      </c>
      <c r="W97" t="str">
        <f t="shared" si="13"/>
        <v/>
      </c>
      <c r="X97" t="s">
        <v>24</v>
      </c>
      <c r="Y97" t="str">
        <f t="shared" si="14"/>
        <v>更新</v>
      </c>
      <c r="Z97" t="s">
        <v>24</v>
      </c>
      <c r="AA97" t="str">
        <f t="shared" si="15"/>
        <v>[活动属性](项目文件-活动属性)</v>
      </c>
      <c r="AB97" t="s">
        <v>24</v>
      </c>
    </row>
    <row r="98" spans="2:28">
      <c r="B98">
        <v>6.4</v>
      </c>
      <c r="C98" t="s">
        <v>88</v>
      </c>
      <c r="D98" t="s">
        <v>128</v>
      </c>
      <c r="G98" t="str">
        <f t="shared" si="8"/>
        <v>输入假设日志</v>
      </c>
      <c r="H98" t="str">
        <f>VLOOKUP(B98,'表-章节'!A:C,2,FALSE)</f>
        <v>06.4</v>
      </c>
      <c r="I98" t="str">
        <f>VLOOKUP(B98,'表-章节'!A:C,3,FALSE)</f>
        <v>6.4 估算活动持续时间</v>
      </c>
      <c r="J98">
        <f>IF(AND(C98="输出",ISNA(VLOOKUP("输出"&amp;D98,D$1:D97,1,FALSE))),J97+1,J97)</f>
        <v>12</v>
      </c>
      <c r="K98">
        <f>VLOOKUP("输出"&amp;D98,G:J,4,FALSE)</f>
        <v>1</v>
      </c>
      <c r="L98">
        <f t="shared" si="9"/>
        <v>3</v>
      </c>
      <c r="M98" t="s">
        <v>236</v>
      </c>
      <c r="O98" t="s">
        <v>24</v>
      </c>
      <c r="P98" t="str">
        <f t="shared" si="10"/>
        <v>[假设日志](项目文件-假设日志)</v>
      </c>
      <c r="Q98" t="s">
        <v>24</v>
      </c>
      <c r="R98" t="str">
        <f t="shared" si="11"/>
        <v>输入</v>
      </c>
      <c r="S98" t="s">
        <v>24</v>
      </c>
      <c r="T98" t="str">
        <f t="shared" si="12"/>
        <v>6.4 估算活动持续时间</v>
      </c>
      <c r="U98" t="s">
        <v>24</v>
      </c>
      <c r="V98" t="s">
        <v>24</v>
      </c>
      <c r="W98" t="str">
        <f t="shared" si="13"/>
        <v/>
      </c>
      <c r="X98" t="s">
        <v>24</v>
      </c>
      <c r="Y98" t="str">
        <f t="shared" si="14"/>
        <v>输入</v>
      </c>
      <c r="Z98" t="s">
        <v>24</v>
      </c>
      <c r="AA98" t="str">
        <f t="shared" si="15"/>
        <v>[假设日志](项目文件-假设日志)</v>
      </c>
      <c r="AB98" t="s">
        <v>24</v>
      </c>
    </row>
    <row r="99" spans="2:28">
      <c r="B99">
        <v>6.4</v>
      </c>
      <c r="C99" t="s">
        <v>88</v>
      </c>
      <c r="D99" t="s">
        <v>131</v>
      </c>
      <c r="G99" t="str">
        <f t="shared" si="8"/>
        <v>输入经验教训登记册</v>
      </c>
      <c r="H99" t="str">
        <f>VLOOKUP(B99,'表-章节'!A:C,2,FALSE)</f>
        <v>06.4</v>
      </c>
      <c r="I99" t="str">
        <f>VLOOKUP(B99,'表-章节'!A:C,3,FALSE)</f>
        <v>6.4 估算活动持续时间</v>
      </c>
      <c r="J99">
        <f>IF(AND(C99="输出",ISNA(VLOOKUP("输出"&amp;D99,D$1:D98,1,FALSE))),J98+1,J98)</f>
        <v>12</v>
      </c>
      <c r="K99">
        <f>VLOOKUP("输出"&amp;D99,G:J,4,FALSE)</f>
        <v>3</v>
      </c>
      <c r="L99">
        <f t="shared" si="9"/>
        <v>3</v>
      </c>
      <c r="M99" t="s">
        <v>175</v>
      </c>
      <c r="O99" t="s">
        <v>24</v>
      </c>
      <c r="P99" t="str">
        <f t="shared" si="10"/>
        <v>[经验教训登记册](项目文件-经验教训登记册)</v>
      </c>
      <c r="Q99" t="s">
        <v>24</v>
      </c>
      <c r="R99" t="str">
        <f t="shared" si="11"/>
        <v>输入</v>
      </c>
      <c r="S99" t="s">
        <v>24</v>
      </c>
      <c r="T99" t="str">
        <f t="shared" si="12"/>
        <v>6.4 估算活动持续时间</v>
      </c>
      <c r="U99" t="s">
        <v>24</v>
      </c>
      <c r="V99" t="s">
        <v>24</v>
      </c>
      <c r="W99" t="str">
        <f t="shared" si="13"/>
        <v/>
      </c>
      <c r="X99" t="s">
        <v>24</v>
      </c>
      <c r="Y99" t="str">
        <f t="shared" si="14"/>
        <v>输入</v>
      </c>
      <c r="Z99" t="s">
        <v>24</v>
      </c>
      <c r="AA99" t="str">
        <f t="shared" si="15"/>
        <v>[经验教训登记册](项目文件-经验教训登记册)</v>
      </c>
      <c r="AB99" t="s">
        <v>24</v>
      </c>
    </row>
    <row r="100" spans="2:28">
      <c r="B100">
        <v>6.4</v>
      </c>
      <c r="C100" t="s">
        <v>88</v>
      </c>
      <c r="D100" t="s">
        <v>141</v>
      </c>
      <c r="G100" t="str">
        <f t="shared" si="8"/>
        <v>输入活动清单</v>
      </c>
      <c r="H100" t="str">
        <f>VLOOKUP(B100,'表-章节'!A:C,2,FALSE)</f>
        <v>06.4</v>
      </c>
      <c r="I100" t="str">
        <f>VLOOKUP(B100,'表-章节'!A:C,3,FALSE)</f>
        <v>6.4 估算活动持续时间</v>
      </c>
      <c r="J100">
        <f>IF(AND(C100="输出",ISNA(VLOOKUP("输出"&amp;D100,D$1:D99,1,FALSE))),J99+1,J99)</f>
        <v>12</v>
      </c>
      <c r="K100">
        <f>VLOOKUP("输出"&amp;D100,G:J,4,FALSE)</f>
        <v>7</v>
      </c>
      <c r="L100">
        <f t="shared" si="9"/>
        <v>3</v>
      </c>
      <c r="M100" t="s">
        <v>240</v>
      </c>
      <c r="O100" t="s">
        <v>24</v>
      </c>
      <c r="P100" t="str">
        <f t="shared" si="10"/>
        <v>[活动清单](项目文件-活动清单)</v>
      </c>
      <c r="Q100" t="s">
        <v>24</v>
      </c>
      <c r="R100" t="str">
        <f t="shared" si="11"/>
        <v>输入</v>
      </c>
      <c r="S100" t="s">
        <v>24</v>
      </c>
      <c r="T100" t="str">
        <f t="shared" si="12"/>
        <v>6.4 估算活动持续时间</v>
      </c>
      <c r="U100" t="s">
        <v>24</v>
      </c>
      <c r="V100" t="s">
        <v>24</v>
      </c>
      <c r="W100" t="str">
        <f t="shared" si="13"/>
        <v/>
      </c>
      <c r="X100" t="s">
        <v>24</v>
      </c>
      <c r="Y100" t="str">
        <f t="shared" si="14"/>
        <v>输入</v>
      </c>
      <c r="Z100" t="s">
        <v>24</v>
      </c>
      <c r="AA100" t="str">
        <f t="shared" si="15"/>
        <v>[活动清单](项目文件-活动清单)</v>
      </c>
      <c r="AB100" t="s">
        <v>24</v>
      </c>
    </row>
    <row r="101" spans="2:28">
      <c r="B101">
        <v>6.4</v>
      </c>
      <c r="C101" t="s">
        <v>88</v>
      </c>
      <c r="D101" t="s">
        <v>150</v>
      </c>
      <c r="G101" t="str">
        <f t="shared" si="8"/>
        <v>输入活动属性</v>
      </c>
      <c r="H101" t="str">
        <f>VLOOKUP(B101,'表-章节'!A:C,2,FALSE)</f>
        <v>06.4</v>
      </c>
      <c r="I101" t="str">
        <f>VLOOKUP(B101,'表-章节'!A:C,3,FALSE)</f>
        <v>6.4 估算活动持续时间</v>
      </c>
      <c r="J101">
        <f>IF(AND(C101="输出",ISNA(VLOOKUP("输出"&amp;D101,D$1:D100,1,FALSE))),J100+1,J100)</f>
        <v>12</v>
      </c>
      <c r="K101">
        <f>VLOOKUP("输出"&amp;D101,G:J,4,FALSE)</f>
        <v>8</v>
      </c>
      <c r="L101">
        <f t="shared" si="9"/>
        <v>3</v>
      </c>
      <c r="M101" t="s">
        <v>184</v>
      </c>
      <c r="O101" t="s">
        <v>24</v>
      </c>
      <c r="P101" t="str">
        <f t="shared" si="10"/>
        <v>[活动属性](项目文件-活动属性)</v>
      </c>
      <c r="Q101" t="s">
        <v>24</v>
      </c>
      <c r="R101" t="str">
        <f t="shared" si="11"/>
        <v>输入</v>
      </c>
      <c r="S101" t="s">
        <v>24</v>
      </c>
      <c r="T101" t="str">
        <f t="shared" si="12"/>
        <v>6.4 估算活动持续时间</v>
      </c>
      <c r="U101" t="s">
        <v>24</v>
      </c>
      <c r="V101" t="s">
        <v>24</v>
      </c>
      <c r="W101" t="str">
        <f t="shared" si="13"/>
        <v/>
      </c>
      <c r="X101" t="s">
        <v>24</v>
      </c>
      <c r="Y101" t="str">
        <f t="shared" si="14"/>
        <v>输入</v>
      </c>
      <c r="Z101" t="s">
        <v>24</v>
      </c>
      <c r="AA101" t="str">
        <f t="shared" si="15"/>
        <v>[活动属性](项目文件-活动属性)</v>
      </c>
      <c r="AB101" t="s">
        <v>24</v>
      </c>
    </row>
    <row r="102" spans="2:28">
      <c r="B102">
        <v>6.4</v>
      </c>
      <c r="C102" t="s">
        <v>88</v>
      </c>
      <c r="D102" t="s">
        <v>132</v>
      </c>
      <c r="G102" t="str">
        <f t="shared" si="8"/>
        <v>输入里程碑清单</v>
      </c>
      <c r="H102" t="str">
        <f>VLOOKUP(B102,'表-章节'!A:C,2,FALSE)</f>
        <v>06.4</v>
      </c>
      <c r="I102" t="str">
        <f>VLOOKUP(B102,'表-章节'!A:C,3,FALSE)</f>
        <v>6.4 估算活动持续时间</v>
      </c>
      <c r="J102">
        <f>IF(AND(C102="输出",ISNA(VLOOKUP("输出"&amp;D102,D$1:D101,1,FALSE))),J101+1,J101)</f>
        <v>12</v>
      </c>
      <c r="K102">
        <f>VLOOKUP("输出"&amp;D102,G:J,4,FALSE)</f>
        <v>9</v>
      </c>
      <c r="L102">
        <f t="shared" si="9"/>
        <v>3</v>
      </c>
      <c r="M102" t="s">
        <v>185</v>
      </c>
      <c r="O102" t="s">
        <v>24</v>
      </c>
      <c r="P102" t="str">
        <f t="shared" si="10"/>
        <v>[里程碑清单](项目文件-里程碑清单)</v>
      </c>
      <c r="Q102" t="s">
        <v>24</v>
      </c>
      <c r="R102" t="str">
        <f t="shared" si="11"/>
        <v>输入</v>
      </c>
      <c r="S102" t="s">
        <v>24</v>
      </c>
      <c r="T102" t="str">
        <f t="shared" si="12"/>
        <v>6.4 估算活动持续时间</v>
      </c>
      <c r="U102" t="s">
        <v>24</v>
      </c>
      <c r="V102" t="s">
        <v>24</v>
      </c>
      <c r="W102" t="str">
        <f t="shared" si="13"/>
        <v/>
      </c>
      <c r="X102" t="s">
        <v>24</v>
      </c>
      <c r="Y102" t="str">
        <f t="shared" si="14"/>
        <v>输入</v>
      </c>
      <c r="Z102" t="s">
        <v>24</v>
      </c>
      <c r="AA102" t="str">
        <f t="shared" si="15"/>
        <v>[里程碑清单](项目文件-里程碑清单)</v>
      </c>
      <c r="AB102" t="s">
        <v>24</v>
      </c>
    </row>
    <row r="103" spans="2:28">
      <c r="B103">
        <v>6.4</v>
      </c>
      <c r="C103" t="s">
        <v>88</v>
      </c>
      <c r="D103" t="s">
        <v>155</v>
      </c>
      <c r="G103" t="str">
        <f t="shared" si="8"/>
        <v>输入资源需求</v>
      </c>
      <c r="H103" t="str">
        <f>VLOOKUP(B103,'表-章节'!A:C,2,FALSE)</f>
        <v>06.4</v>
      </c>
      <c r="I103" t="str">
        <f>VLOOKUP(B103,'表-章节'!A:C,3,FALSE)</f>
        <v>6.4 估算活动持续时间</v>
      </c>
      <c r="J103">
        <f>IF(AND(C103="输出",ISNA(VLOOKUP("输出"&amp;D103,D$1:D102,1,FALSE))),J102+1,J102)</f>
        <v>12</v>
      </c>
      <c r="K103">
        <f>VLOOKUP("输出"&amp;D103,G:J,4,FALSE)</f>
        <v>26</v>
      </c>
      <c r="L103">
        <f t="shared" si="9"/>
        <v>3</v>
      </c>
      <c r="M103" t="s">
        <v>241</v>
      </c>
      <c r="O103" t="s">
        <v>24</v>
      </c>
      <c r="P103" t="str">
        <f t="shared" si="10"/>
        <v>[资源需求](项目文件-资源需求)</v>
      </c>
      <c r="Q103" t="s">
        <v>24</v>
      </c>
      <c r="R103" t="str">
        <f t="shared" si="11"/>
        <v>输入</v>
      </c>
      <c r="S103" t="s">
        <v>24</v>
      </c>
      <c r="T103" t="str">
        <f t="shared" si="12"/>
        <v>6.4 估算活动持续时间</v>
      </c>
      <c r="U103" t="s">
        <v>24</v>
      </c>
      <c r="V103" t="s">
        <v>24</v>
      </c>
      <c r="W103" t="str">
        <f t="shared" si="13"/>
        <v/>
      </c>
      <c r="X103" t="s">
        <v>24</v>
      </c>
      <c r="Y103" t="str">
        <f t="shared" si="14"/>
        <v>输入</v>
      </c>
      <c r="Z103" t="s">
        <v>24</v>
      </c>
      <c r="AA103" t="str">
        <f t="shared" si="15"/>
        <v>[资源需求](项目文件-资源需求)</v>
      </c>
      <c r="AB103" t="s">
        <v>24</v>
      </c>
    </row>
    <row r="104" spans="2:28">
      <c r="B104">
        <v>6.4</v>
      </c>
      <c r="C104" t="s">
        <v>88</v>
      </c>
      <c r="D104" t="s">
        <v>153</v>
      </c>
      <c r="G104" t="str">
        <f t="shared" si="8"/>
        <v>输入资源分解结构</v>
      </c>
      <c r="H104" t="str">
        <f>VLOOKUP(B104,'表-章节'!A:C,2,FALSE)</f>
        <v>06.4</v>
      </c>
      <c r="I104" t="str">
        <f>VLOOKUP(B104,'表-章节'!A:C,3,FALSE)</f>
        <v>6.4 估算活动持续时间</v>
      </c>
      <c r="J104">
        <f>IF(AND(C104="输出",ISNA(VLOOKUP("输出"&amp;D104,D$1:D103,1,FALSE))),J103+1,J103)</f>
        <v>12</v>
      </c>
      <c r="K104">
        <f>VLOOKUP("输出"&amp;D104,G:J,4,FALSE)</f>
        <v>27</v>
      </c>
      <c r="L104">
        <f t="shared" si="9"/>
        <v>3</v>
      </c>
      <c r="M104" t="s">
        <v>242</v>
      </c>
      <c r="O104" t="s">
        <v>24</v>
      </c>
      <c r="P104" t="str">
        <f t="shared" si="10"/>
        <v>[资源分解结构](项目文件-资源分解结构)</v>
      </c>
      <c r="Q104" t="s">
        <v>24</v>
      </c>
      <c r="R104" t="str">
        <f t="shared" si="11"/>
        <v>输入</v>
      </c>
      <c r="S104" t="s">
        <v>24</v>
      </c>
      <c r="T104" t="str">
        <f t="shared" si="12"/>
        <v>6.4 估算活动持续时间</v>
      </c>
      <c r="U104" t="s">
        <v>24</v>
      </c>
      <c r="V104" t="s">
        <v>24</v>
      </c>
      <c r="W104" t="str">
        <f t="shared" si="13"/>
        <v/>
      </c>
      <c r="X104" t="s">
        <v>24</v>
      </c>
      <c r="Y104" t="str">
        <f t="shared" si="14"/>
        <v>输入</v>
      </c>
      <c r="Z104" t="s">
        <v>24</v>
      </c>
      <c r="AA104" t="str">
        <f t="shared" si="15"/>
        <v>[资源分解结构](项目文件-资源分解结构)</v>
      </c>
      <c r="AB104" t="s">
        <v>24</v>
      </c>
    </row>
    <row r="105" spans="2:28">
      <c r="B105">
        <v>6.4</v>
      </c>
      <c r="C105" t="s">
        <v>88</v>
      </c>
      <c r="D105" t="s">
        <v>136</v>
      </c>
      <c r="G105" t="str">
        <f t="shared" si="8"/>
        <v>输入项目团队派工单</v>
      </c>
      <c r="H105" t="str">
        <f>VLOOKUP(B105,'表-章节'!A:C,2,FALSE)</f>
        <v>06.4</v>
      </c>
      <c r="I105" t="str">
        <f>VLOOKUP(B105,'表-章节'!A:C,3,FALSE)</f>
        <v>6.4 估算活动持续时间</v>
      </c>
      <c r="J105">
        <f>IF(AND(C105="输出",ISNA(VLOOKUP("输出"&amp;D105,D$1:D104,1,FALSE))),J104+1,J104)</f>
        <v>12</v>
      </c>
      <c r="K105">
        <f>VLOOKUP("输出"&amp;D105,G:J,4,FALSE)</f>
        <v>29</v>
      </c>
      <c r="L105">
        <f t="shared" si="9"/>
        <v>3</v>
      </c>
      <c r="M105" t="s">
        <v>230</v>
      </c>
      <c r="O105" t="s">
        <v>24</v>
      </c>
      <c r="P105" t="str">
        <f t="shared" si="10"/>
        <v>[项目团队派工单](项目文件-项目团队派工单)</v>
      </c>
      <c r="Q105" t="s">
        <v>24</v>
      </c>
      <c r="R105" t="str">
        <f t="shared" si="11"/>
        <v>输入</v>
      </c>
      <c r="S105" t="s">
        <v>24</v>
      </c>
      <c r="T105" t="str">
        <f t="shared" si="12"/>
        <v>6.4 估算活动持续时间</v>
      </c>
      <c r="U105" t="s">
        <v>24</v>
      </c>
      <c r="V105" t="s">
        <v>24</v>
      </c>
      <c r="W105" t="str">
        <f t="shared" si="13"/>
        <v/>
      </c>
      <c r="X105" t="s">
        <v>24</v>
      </c>
      <c r="Y105" t="str">
        <f t="shared" si="14"/>
        <v>输入</v>
      </c>
      <c r="Z105" t="s">
        <v>24</v>
      </c>
      <c r="AA105" t="str">
        <f t="shared" si="15"/>
        <v>[项目团队派工单](项目文件-项目团队派工单)</v>
      </c>
      <c r="AB105" t="s">
        <v>24</v>
      </c>
    </row>
    <row r="106" spans="2:28">
      <c r="B106">
        <v>6.4</v>
      </c>
      <c r="C106" t="s">
        <v>88</v>
      </c>
      <c r="D106" t="s">
        <v>154</v>
      </c>
      <c r="G106" t="str">
        <f t="shared" si="8"/>
        <v>输入资源日历</v>
      </c>
      <c r="H106" t="str">
        <f>VLOOKUP(B106,'表-章节'!A:C,2,FALSE)</f>
        <v>06.4</v>
      </c>
      <c r="I106" t="str">
        <f>VLOOKUP(B106,'表-章节'!A:C,3,FALSE)</f>
        <v>6.4 估算活动持续时间</v>
      </c>
      <c r="J106">
        <f>IF(AND(C106="输出",ISNA(VLOOKUP("输出"&amp;D106,D$1:D105,1,FALSE))),J105+1,J105)</f>
        <v>12</v>
      </c>
      <c r="K106">
        <f>VLOOKUP("输出"&amp;D106,G:J,4,FALSE)</f>
        <v>30</v>
      </c>
      <c r="L106">
        <f t="shared" si="9"/>
        <v>3</v>
      </c>
      <c r="M106" t="s">
        <v>243</v>
      </c>
      <c r="O106" t="s">
        <v>24</v>
      </c>
      <c r="P106" t="str">
        <f t="shared" si="10"/>
        <v>[资源日历](项目文件-资源日历)</v>
      </c>
      <c r="Q106" t="s">
        <v>24</v>
      </c>
      <c r="R106" t="str">
        <f t="shared" si="11"/>
        <v>输入</v>
      </c>
      <c r="S106" t="s">
        <v>24</v>
      </c>
      <c r="T106" t="str">
        <f t="shared" si="12"/>
        <v>6.4 估算活动持续时间</v>
      </c>
      <c r="U106" t="s">
        <v>24</v>
      </c>
      <c r="V106" t="s">
        <v>24</v>
      </c>
      <c r="W106" t="str">
        <f t="shared" si="13"/>
        <v/>
      </c>
      <c r="X106" t="s">
        <v>24</v>
      </c>
      <c r="Y106" t="str">
        <f t="shared" si="14"/>
        <v>输入</v>
      </c>
      <c r="Z106" t="s">
        <v>24</v>
      </c>
      <c r="AA106" t="str">
        <f t="shared" si="15"/>
        <v>[资源日历](项目文件-资源日历)</v>
      </c>
      <c r="AB106" t="s">
        <v>24</v>
      </c>
    </row>
    <row r="107" spans="2:28">
      <c r="B107">
        <v>6.4</v>
      </c>
      <c r="C107" t="s">
        <v>88</v>
      </c>
      <c r="D107" t="s">
        <v>137</v>
      </c>
      <c r="G107" t="str">
        <f t="shared" si="8"/>
        <v>输入风险登记册</v>
      </c>
      <c r="H107" t="str">
        <f>VLOOKUP(B107,'表-章节'!A:C,2,FALSE)</f>
        <v>06.4</v>
      </c>
      <c r="I107" t="str">
        <f>VLOOKUP(B107,'表-章节'!A:C,3,FALSE)</f>
        <v>6.4 估算活动持续时间</v>
      </c>
      <c r="J107">
        <f>IF(AND(C107="输出",ISNA(VLOOKUP("输出"&amp;D107,D$1:D106,1,FALSE))),J106+1,J106)</f>
        <v>12</v>
      </c>
      <c r="K107">
        <f>VLOOKUP("输出"&amp;D107,G:J,4,FALSE)</f>
        <v>32</v>
      </c>
      <c r="L107">
        <f t="shared" si="9"/>
        <v>3</v>
      </c>
      <c r="M107" t="s">
        <v>228</v>
      </c>
      <c r="O107" t="s">
        <v>24</v>
      </c>
      <c r="P107" t="str">
        <f t="shared" si="10"/>
        <v>[风险登记册](项目文件-风险登记册)</v>
      </c>
      <c r="Q107" t="s">
        <v>24</v>
      </c>
      <c r="R107" t="str">
        <f t="shared" si="11"/>
        <v>输入</v>
      </c>
      <c r="S107" t="s">
        <v>24</v>
      </c>
      <c r="T107" t="str">
        <f t="shared" si="12"/>
        <v>6.4 估算活动持续时间</v>
      </c>
      <c r="U107" t="s">
        <v>24</v>
      </c>
      <c r="V107" t="s">
        <v>24</v>
      </c>
      <c r="W107" t="str">
        <f t="shared" si="13"/>
        <v/>
      </c>
      <c r="X107" t="s">
        <v>24</v>
      </c>
      <c r="Y107" t="str">
        <f t="shared" si="14"/>
        <v>输入</v>
      </c>
      <c r="Z107" t="s">
        <v>24</v>
      </c>
      <c r="AA107" t="str">
        <f t="shared" si="15"/>
        <v>[风险登记册](项目文件-风险登记册)</v>
      </c>
      <c r="AB107" t="s">
        <v>24</v>
      </c>
    </row>
    <row r="108" spans="2:28">
      <c r="B108">
        <v>6.5</v>
      </c>
      <c r="C108" t="s">
        <v>84</v>
      </c>
      <c r="D108" t="s">
        <v>134</v>
      </c>
      <c r="G108" t="str">
        <f t="shared" si="8"/>
        <v>输出项目进度计划</v>
      </c>
      <c r="H108" t="str">
        <f>VLOOKUP(B108,'表-章节'!A:C,2,FALSE)</f>
        <v>06.5</v>
      </c>
      <c r="I108" t="str">
        <f>VLOOKUP(B108,'表-章节'!A:C,3,FALSE)</f>
        <v>6.5 制定进度计划</v>
      </c>
      <c r="J108">
        <f>IF(AND(C108="输出",ISNA(VLOOKUP("输出"&amp;D108,D$1:D107,1,FALSE))),J107+1,J107)</f>
        <v>13</v>
      </c>
      <c r="K108">
        <f>VLOOKUP("输出"&amp;D108,G:J,4,FALSE)</f>
        <v>13</v>
      </c>
      <c r="L108">
        <f t="shared" si="9"/>
        <v>1</v>
      </c>
      <c r="M108" t="s">
        <v>198</v>
      </c>
      <c r="O108" t="s">
        <v>24</v>
      </c>
      <c r="P108" t="str">
        <f t="shared" si="10"/>
        <v>[项目进度计划](项目文件-项目进度计划)</v>
      </c>
      <c r="Q108" t="s">
        <v>24</v>
      </c>
      <c r="R108" t="str">
        <f t="shared" si="11"/>
        <v>输出</v>
      </c>
      <c r="S108" t="s">
        <v>24</v>
      </c>
      <c r="T108" t="str">
        <f t="shared" si="12"/>
        <v>6.5 制定进度计划</v>
      </c>
      <c r="U108" t="s">
        <v>24</v>
      </c>
      <c r="V108" t="s">
        <v>24</v>
      </c>
      <c r="W108" t="str">
        <f t="shared" si="13"/>
        <v>6.5 制定进度计划</v>
      </c>
      <c r="X108" t="s">
        <v>24</v>
      </c>
      <c r="Y108" t="str">
        <f t="shared" si="14"/>
        <v>输出</v>
      </c>
      <c r="Z108" t="s">
        <v>24</v>
      </c>
      <c r="AA108" t="str">
        <f t="shared" si="15"/>
        <v>[项目进度计划](项目文件-项目进度计划)</v>
      </c>
      <c r="AB108" t="s">
        <v>24</v>
      </c>
    </row>
    <row r="109" spans="2:28">
      <c r="B109">
        <v>6.5</v>
      </c>
      <c r="C109" t="s">
        <v>84</v>
      </c>
      <c r="D109" t="s">
        <v>156</v>
      </c>
      <c r="G109" t="str">
        <f t="shared" si="8"/>
        <v>输出进度数据</v>
      </c>
      <c r="H109" t="str">
        <f>VLOOKUP(B109,'表-章节'!A:C,2,FALSE)</f>
        <v>06.5</v>
      </c>
      <c r="I109" t="str">
        <f>VLOOKUP(B109,'表-章节'!A:C,3,FALSE)</f>
        <v>6.5 制定进度计划</v>
      </c>
      <c r="J109">
        <f>IF(AND(C109="输出",ISNA(VLOOKUP("输出"&amp;D109,D$1:D108,1,FALSE))),J108+1,J108)</f>
        <v>14</v>
      </c>
      <c r="K109">
        <f>VLOOKUP("输出"&amp;D109,G:J,4,FALSE)</f>
        <v>14</v>
      </c>
      <c r="L109">
        <f t="shared" si="9"/>
        <v>1</v>
      </c>
      <c r="M109" t="s">
        <v>201</v>
      </c>
      <c r="O109" t="s">
        <v>24</v>
      </c>
      <c r="P109" t="str">
        <f t="shared" si="10"/>
        <v>[进度数据](项目文件-进度数据)</v>
      </c>
      <c r="Q109" t="s">
        <v>24</v>
      </c>
      <c r="R109" t="str">
        <f t="shared" si="11"/>
        <v>输出</v>
      </c>
      <c r="S109" t="s">
        <v>24</v>
      </c>
      <c r="T109" t="str">
        <f t="shared" si="12"/>
        <v>6.5 制定进度计划</v>
      </c>
      <c r="U109" t="s">
        <v>24</v>
      </c>
      <c r="V109" t="s">
        <v>24</v>
      </c>
      <c r="W109" t="str">
        <f t="shared" si="13"/>
        <v/>
      </c>
      <c r="X109" t="s">
        <v>24</v>
      </c>
      <c r="Y109" t="str">
        <f t="shared" si="14"/>
        <v>输出</v>
      </c>
      <c r="Z109" t="s">
        <v>24</v>
      </c>
      <c r="AA109" t="str">
        <f t="shared" si="15"/>
        <v>[进度数据](项目文件-进度数据)</v>
      </c>
      <c r="AB109" t="s">
        <v>24</v>
      </c>
    </row>
    <row r="110" spans="2:28">
      <c r="B110">
        <v>6.5</v>
      </c>
      <c r="C110" t="s">
        <v>84</v>
      </c>
      <c r="D110" t="s">
        <v>157</v>
      </c>
      <c r="G110" t="str">
        <f t="shared" si="8"/>
        <v>输出项目日历</v>
      </c>
      <c r="H110" t="str">
        <f>VLOOKUP(B110,'表-章节'!A:C,2,FALSE)</f>
        <v>06.5</v>
      </c>
      <c r="I110" t="str">
        <f>VLOOKUP(B110,'表-章节'!A:C,3,FALSE)</f>
        <v>6.5 制定进度计划</v>
      </c>
      <c r="J110">
        <f>IF(AND(C110="输出",ISNA(VLOOKUP("输出"&amp;D110,D$1:D109,1,FALSE))),J109+1,J109)</f>
        <v>15</v>
      </c>
      <c r="K110">
        <f>VLOOKUP("输出"&amp;D110,G:J,4,FALSE)</f>
        <v>15</v>
      </c>
      <c r="L110">
        <f t="shared" si="9"/>
        <v>1</v>
      </c>
      <c r="M110" t="s">
        <v>203</v>
      </c>
      <c r="O110" t="s">
        <v>24</v>
      </c>
      <c r="P110" t="str">
        <f t="shared" si="10"/>
        <v>[项目日历](项目文件-项目日历)</v>
      </c>
      <c r="Q110" t="s">
        <v>24</v>
      </c>
      <c r="R110" t="str">
        <f t="shared" si="11"/>
        <v>输出</v>
      </c>
      <c r="S110" t="s">
        <v>24</v>
      </c>
      <c r="T110" t="str">
        <f t="shared" si="12"/>
        <v>6.5 制定进度计划</v>
      </c>
      <c r="U110" t="s">
        <v>24</v>
      </c>
      <c r="V110" t="s">
        <v>24</v>
      </c>
      <c r="W110" t="str">
        <f t="shared" si="13"/>
        <v/>
      </c>
      <c r="X110" t="s">
        <v>24</v>
      </c>
      <c r="Y110" t="str">
        <f t="shared" si="14"/>
        <v>输出</v>
      </c>
      <c r="Z110" t="s">
        <v>24</v>
      </c>
      <c r="AA110" t="str">
        <f t="shared" si="15"/>
        <v>[项目日历](项目文件-项目日历)</v>
      </c>
      <c r="AB110" t="s">
        <v>24</v>
      </c>
    </row>
    <row r="111" spans="2:28">
      <c r="B111">
        <v>6.5</v>
      </c>
      <c r="C111" t="s">
        <v>86</v>
      </c>
      <c r="D111" s="3" t="s">
        <v>128</v>
      </c>
      <c r="G111" t="str">
        <f t="shared" si="8"/>
        <v>更新假设日志</v>
      </c>
      <c r="H111" t="str">
        <f>VLOOKUP(B111,'表-章节'!A:C,2,FALSE)</f>
        <v>06.5</v>
      </c>
      <c r="I111" t="str">
        <f>VLOOKUP(B111,'表-章节'!A:C,3,FALSE)</f>
        <v>6.5 制定进度计划</v>
      </c>
      <c r="J111">
        <f>IF(AND(C111="输出",ISNA(VLOOKUP("输出"&amp;D111,D$1:D110,1,FALSE))),J110+1,J110)</f>
        <v>15</v>
      </c>
      <c r="K111">
        <f>VLOOKUP("输出"&amp;D111,G:J,4,FALSE)</f>
        <v>1</v>
      </c>
      <c r="L111">
        <f t="shared" si="9"/>
        <v>2</v>
      </c>
      <c r="M111" t="s">
        <v>222</v>
      </c>
      <c r="O111" t="s">
        <v>24</v>
      </c>
      <c r="P111" t="str">
        <f t="shared" si="10"/>
        <v>[假设日志](项目文件-假设日志)</v>
      </c>
      <c r="Q111" t="s">
        <v>24</v>
      </c>
      <c r="R111" t="str">
        <f t="shared" si="11"/>
        <v>更新</v>
      </c>
      <c r="S111" t="s">
        <v>24</v>
      </c>
      <c r="T111" t="str">
        <f t="shared" si="12"/>
        <v>6.5 制定进度计划</v>
      </c>
      <c r="U111" t="s">
        <v>24</v>
      </c>
      <c r="V111" t="s">
        <v>24</v>
      </c>
      <c r="W111" t="str">
        <f t="shared" si="13"/>
        <v/>
      </c>
      <c r="X111" t="s">
        <v>24</v>
      </c>
      <c r="Y111" t="str">
        <f t="shared" si="14"/>
        <v>更新</v>
      </c>
      <c r="Z111" t="s">
        <v>24</v>
      </c>
      <c r="AA111" t="str">
        <f t="shared" si="15"/>
        <v>[假设日志](项目文件-假设日志)</v>
      </c>
      <c r="AB111" t="s">
        <v>24</v>
      </c>
    </row>
    <row r="112" spans="2:28">
      <c r="B112">
        <v>6.5</v>
      </c>
      <c r="C112" t="s">
        <v>86</v>
      </c>
      <c r="D112" s="3" t="s">
        <v>131</v>
      </c>
      <c r="G112" t="str">
        <f t="shared" si="8"/>
        <v>更新经验教训登记册</v>
      </c>
      <c r="H112" t="str">
        <f>VLOOKUP(B112,'表-章节'!A:C,2,FALSE)</f>
        <v>06.5</v>
      </c>
      <c r="I112" t="str">
        <f>VLOOKUP(B112,'表-章节'!A:C,3,FALSE)</f>
        <v>6.5 制定进度计划</v>
      </c>
      <c r="J112">
        <f>IF(AND(C112="输出",ISNA(VLOOKUP("输出"&amp;D112,D$1:D111,1,FALSE))),J111+1,J111)</f>
        <v>15</v>
      </c>
      <c r="K112">
        <f>VLOOKUP("输出"&amp;D112,G:J,4,FALSE)</f>
        <v>3</v>
      </c>
      <c r="L112">
        <f t="shared" si="9"/>
        <v>2</v>
      </c>
      <c r="M112" t="s">
        <v>223</v>
      </c>
      <c r="O112" t="s">
        <v>24</v>
      </c>
      <c r="P112" t="str">
        <f t="shared" si="10"/>
        <v>[经验教训登记册](项目文件-经验教训登记册)</v>
      </c>
      <c r="Q112" t="s">
        <v>24</v>
      </c>
      <c r="R112" t="str">
        <f t="shared" si="11"/>
        <v>更新</v>
      </c>
      <c r="S112" t="s">
        <v>24</v>
      </c>
      <c r="T112" t="str">
        <f t="shared" si="12"/>
        <v>6.5 制定进度计划</v>
      </c>
      <c r="U112" t="s">
        <v>24</v>
      </c>
      <c r="V112" t="s">
        <v>24</v>
      </c>
      <c r="W112" t="str">
        <f t="shared" si="13"/>
        <v/>
      </c>
      <c r="X112" t="s">
        <v>24</v>
      </c>
      <c r="Y112" t="str">
        <f t="shared" si="14"/>
        <v>更新</v>
      </c>
      <c r="Z112" t="s">
        <v>24</v>
      </c>
      <c r="AA112" t="str">
        <f t="shared" si="15"/>
        <v>[经验教训登记册](项目文件-经验教训登记册)</v>
      </c>
      <c r="AB112" t="s">
        <v>24</v>
      </c>
    </row>
    <row r="113" spans="2:28">
      <c r="B113">
        <v>6.5</v>
      </c>
      <c r="C113" t="s">
        <v>86</v>
      </c>
      <c r="D113" s="3" t="s">
        <v>150</v>
      </c>
      <c r="G113" t="str">
        <f t="shared" si="8"/>
        <v>更新活动属性</v>
      </c>
      <c r="H113" t="str">
        <f>VLOOKUP(B113,'表-章节'!A:C,2,FALSE)</f>
        <v>06.5</v>
      </c>
      <c r="I113" t="str">
        <f>VLOOKUP(B113,'表-章节'!A:C,3,FALSE)</f>
        <v>6.5 制定进度计划</v>
      </c>
      <c r="J113">
        <f>IF(AND(C113="输出",ISNA(VLOOKUP("输出"&amp;D113,D$1:D112,1,FALSE))),J112+1,J112)</f>
        <v>15</v>
      </c>
      <c r="K113">
        <f>VLOOKUP("输出"&amp;D113,G:J,4,FALSE)</f>
        <v>8</v>
      </c>
      <c r="L113">
        <f t="shared" si="9"/>
        <v>2</v>
      </c>
      <c r="M113" t="s">
        <v>189</v>
      </c>
      <c r="O113" t="s">
        <v>24</v>
      </c>
      <c r="P113" t="str">
        <f t="shared" si="10"/>
        <v>[活动属性](项目文件-活动属性)</v>
      </c>
      <c r="Q113" t="s">
        <v>24</v>
      </c>
      <c r="R113" t="str">
        <f t="shared" si="11"/>
        <v>更新</v>
      </c>
      <c r="S113" t="s">
        <v>24</v>
      </c>
      <c r="T113" t="str">
        <f t="shared" si="12"/>
        <v>6.5 制定进度计划</v>
      </c>
      <c r="U113" t="s">
        <v>24</v>
      </c>
      <c r="V113" t="s">
        <v>24</v>
      </c>
      <c r="W113" t="str">
        <f t="shared" si="13"/>
        <v/>
      </c>
      <c r="X113" t="s">
        <v>24</v>
      </c>
      <c r="Y113" t="str">
        <f t="shared" si="14"/>
        <v>更新</v>
      </c>
      <c r="Z113" t="s">
        <v>24</v>
      </c>
      <c r="AA113" t="str">
        <f t="shared" si="15"/>
        <v>[活动属性](项目文件-活动属性)</v>
      </c>
      <c r="AB113" t="s">
        <v>24</v>
      </c>
    </row>
    <row r="114" spans="2:28">
      <c r="B114">
        <v>6.5</v>
      </c>
      <c r="C114" t="s">
        <v>86</v>
      </c>
      <c r="D114" s="3" t="s">
        <v>152</v>
      </c>
      <c r="G114" t="str">
        <f t="shared" si="8"/>
        <v>更新持续时间估算</v>
      </c>
      <c r="H114" t="str">
        <f>VLOOKUP(B114,'表-章节'!A:C,2,FALSE)</f>
        <v>06.5</v>
      </c>
      <c r="I114" t="str">
        <f>VLOOKUP(B114,'表-章节'!A:C,3,FALSE)</f>
        <v>6.5 制定进度计划</v>
      </c>
      <c r="J114">
        <f>IF(AND(C114="输出",ISNA(VLOOKUP("输出"&amp;D114,D$1:D113,1,FALSE))),J113+1,J113)</f>
        <v>15</v>
      </c>
      <c r="K114">
        <f>VLOOKUP("输出"&amp;D114,G:J,4,FALSE)</f>
        <v>11</v>
      </c>
      <c r="L114">
        <f t="shared" si="9"/>
        <v>2</v>
      </c>
      <c r="M114" t="s">
        <v>196</v>
      </c>
      <c r="O114" t="s">
        <v>24</v>
      </c>
      <c r="P114" t="str">
        <f t="shared" si="10"/>
        <v>[持续时间估算](项目文件-持续时间估算)</v>
      </c>
      <c r="Q114" t="s">
        <v>24</v>
      </c>
      <c r="R114" t="str">
        <f t="shared" si="11"/>
        <v>更新</v>
      </c>
      <c r="S114" t="s">
        <v>24</v>
      </c>
      <c r="T114" t="str">
        <f t="shared" si="12"/>
        <v>6.5 制定进度计划</v>
      </c>
      <c r="U114" t="s">
        <v>24</v>
      </c>
      <c r="V114" t="s">
        <v>24</v>
      </c>
      <c r="W114" t="str">
        <f t="shared" si="13"/>
        <v/>
      </c>
      <c r="X114" t="s">
        <v>24</v>
      </c>
      <c r="Y114" t="str">
        <f t="shared" si="14"/>
        <v>更新</v>
      </c>
      <c r="Z114" t="s">
        <v>24</v>
      </c>
      <c r="AA114" t="str">
        <f t="shared" si="15"/>
        <v>[持续时间估算](项目文件-持续时间估算)</v>
      </c>
      <c r="AB114" t="s">
        <v>24</v>
      </c>
    </row>
    <row r="115" spans="2:28">
      <c r="B115">
        <v>6.5</v>
      </c>
      <c r="C115" t="s">
        <v>86</v>
      </c>
      <c r="D115" s="3" t="s">
        <v>155</v>
      </c>
      <c r="G115" t="str">
        <f t="shared" si="8"/>
        <v>更新资源需求</v>
      </c>
      <c r="H115" t="str">
        <f>VLOOKUP(B115,'表-章节'!A:C,2,FALSE)</f>
        <v>06.5</v>
      </c>
      <c r="I115" t="str">
        <f>VLOOKUP(B115,'表-章节'!A:C,3,FALSE)</f>
        <v>6.5 制定进度计划</v>
      </c>
      <c r="J115">
        <f>IF(AND(C115="输出",ISNA(VLOOKUP("输出"&amp;D115,D$1:D114,1,FALSE))),J114+1,J114)</f>
        <v>15</v>
      </c>
      <c r="K115">
        <f>VLOOKUP("输出"&amp;D115,G:J,4,FALSE)</f>
        <v>26</v>
      </c>
      <c r="L115">
        <f t="shared" si="9"/>
        <v>2</v>
      </c>
      <c r="M115" t="s">
        <v>244</v>
      </c>
      <c r="O115" t="s">
        <v>24</v>
      </c>
      <c r="P115" t="str">
        <f t="shared" si="10"/>
        <v>[资源需求](项目文件-资源需求)</v>
      </c>
      <c r="Q115" t="s">
        <v>24</v>
      </c>
      <c r="R115" t="str">
        <f t="shared" si="11"/>
        <v>更新</v>
      </c>
      <c r="S115" t="s">
        <v>24</v>
      </c>
      <c r="T115" t="str">
        <f t="shared" si="12"/>
        <v>6.5 制定进度计划</v>
      </c>
      <c r="U115" t="s">
        <v>24</v>
      </c>
      <c r="V115" t="s">
        <v>24</v>
      </c>
      <c r="W115" t="str">
        <f t="shared" si="13"/>
        <v/>
      </c>
      <c r="X115" t="s">
        <v>24</v>
      </c>
      <c r="Y115" t="str">
        <f t="shared" si="14"/>
        <v>更新</v>
      </c>
      <c r="Z115" t="s">
        <v>24</v>
      </c>
      <c r="AA115" t="str">
        <f t="shared" si="15"/>
        <v>[资源需求](项目文件-资源需求)</v>
      </c>
      <c r="AB115" t="s">
        <v>24</v>
      </c>
    </row>
    <row r="116" spans="2:28">
      <c r="B116">
        <v>6.5</v>
      </c>
      <c r="C116" t="s">
        <v>86</v>
      </c>
      <c r="D116" t="s">
        <v>137</v>
      </c>
      <c r="G116" t="str">
        <f t="shared" si="8"/>
        <v>更新风险登记册</v>
      </c>
      <c r="H116" t="str">
        <f>VLOOKUP(B116,'表-章节'!A:C,2,FALSE)</f>
        <v>06.5</v>
      </c>
      <c r="I116" t="str">
        <f>VLOOKUP(B116,'表-章节'!A:C,3,FALSE)</f>
        <v>6.5 制定进度计划</v>
      </c>
      <c r="J116">
        <f>IF(AND(C116="输出",ISNA(VLOOKUP("输出"&amp;D116,D$1:D115,1,FALSE))),J115+1,J115)</f>
        <v>15</v>
      </c>
      <c r="K116">
        <f>VLOOKUP("输出"&amp;D116,G:J,4,FALSE)</f>
        <v>32</v>
      </c>
      <c r="L116">
        <f t="shared" si="9"/>
        <v>2</v>
      </c>
      <c r="M116" t="s">
        <v>225</v>
      </c>
      <c r="O116" t="s">
        <v>24</v>
      </c>
      <c r="P116" t="str">
        <f t="shared" si="10"/>
        <v>[风险登记册](项目文件-风险登记册)</v>
      </c>
      <c r="Q116" t="s">
        <v>24</v>
      </c>
      <c r="R116" t="str">
        <f t="shared" si="11"/>
        <v>更新</v>
      </c>
      <c r="S116" t="s">
        <v>24</v>
      </c>
      <c r="T116" t="str">
        <f t="shared" si="12"/>
        <v>6.5 制定进度计划</v>
      </c>
      <c r="U116" t="s">
        <v>24</v>
      </c>
      <c r="V116" t="s">
        <v>24</v>
      </c>
      <c r="W116" t="str">
        <f t="shared" si="13"/>
        <v/>
      </c>
      <c r="X116" t="s">
        <v>24</v>
      </c>
      <c r="Y116" t="str">
        <f t="shared" si="14"/>
        <v>更新</v>
      </c>
      <c r="Z116" t="s">
        <v>24</v>
      </c>
      <c r="AA116" t="str">
        <f t="shared" si="15"/>
        <v>[风险登记册](项目文件-风险登记册)</v>
      </c>
      <c r="AB116" t="s">
        <v>24</v>
      </c>
    </row>
    <row r="117" spans="2:28">
      <c r="B117">
        <v>6.5</v>
      </c>
      <c r="C117" t="s">
        <v>88</v>
      </c>
      <c r="D117" s="3" t="s">
        <v>128</v>
      </c>
      <c r="G117" t="str">
        <f t="shared" si="8"/>
        <v>输入假设日志</v>
      </c>
      <c r="H117" t="str">
        <f>VLOOKUP(B117,'表-章节'!A:C,2,FALSE)</f>
        <v>06.5</v>
      </c>
      <c r="I117" t="str">
        <f>VLOOKUP(B117,'表-章节'!A:C,3,FALSE)</f>
        <v>6.5 制定进度计划</v>
      </c>
      <c r="J117">
        <f>IF(AND(C117="输出",ISNA(VLOOKUP("输出"&amp;D117,D$1:D116,1,FALSE))),J116+1,J116)</f>
        <v>15</v>
      </c>
      <c r="K117">
        <f>VLOOKUP("输出"&amp;D117,G:J,4,FALSE)</f>
        <v>1</v>
      </c>
      <c r="L117">
        <f t="shared" si="9"/>
        <v>3</v>
      </c>
      <c r="M117" t="s">
        <v>236</v>
      </c>
      <c r="O117" t="s">
        <v>24</v>
      </c>
      <c r="P117" t="str">
        <f t="shared" si="10"/>
        <v>[假设日志](项目文件-假设日志)</v>
      </c>
      <c r="Q117" t="s">
        <v>24</v>
      </c>
      <c r="R117" t="str">
        <f t="shared" si="11"/>
        <v>输入</v>
      </c>
      <c r="S117" t="s">
        <v>24</v>
      </c>
      <c r="T117" t="str">
        <f t="shared" si="12"/>
        <v>6.5 制定进度计划</v>
      </c>
      <c r="U117" t="s">
        <v>24</v>
      </c>
      <c r="V117" t="s">
        <v>24</v>
      </c>
      <c r="W117" t="str">
        <f t="shared" si="13"/>
        <v/>
      </c>
      <c r="X117" t="s">
        <v>24</v>
      </c>
      <c r="Y117" t="str">
        <f t="shared" si="14"/>
        <v>输入</v>
      </c>
      <c r="Z117" t="s">
        <v>24</v>
      </c>
      <c r="AA117" t="str">
        <f t="shared" si="15"/>
        <v>[假设日志](项目文件-假设日志)</v>
      </c>
      <c r="AB117" t="s">
        <v>24</v>
      </c>
    </row>
    <row r="118" spans="2:28">
      <c r="B118">
        <v>6.5</v>
      </c>
      <c r="C118" t="s">
        <v>88</v>
      </c>
      <c r="D118" s="3" t="s">
        <v>131</v>
      </c>
      <c r="G118" t="str">
        <f t="shared" si="8"/>
        <v>输入经验教训登记册</v>
      </c>
      <c r="H118" t="str">
        <f>VLOOKUP(B118,'表-章节'!A:C,2,FALSE)</f>
        <v>06.5</v>
      </c>
      <c r="I118" t="str">
        <f>VLOOKUP(B118,'表-章节'!A:C,3,FALSE)</f>
        <v>6.5 制定进度计划</v>
      </c>
      <c r="J118">
        <f>IF(AND(C118="输出",ISNA(VLOOKUP("输出"&amp;D118,D$1:D117,1,FALSE))),J117+1,J117)</f>
        <v>15</v>
      </c>
      <c r="K118">
        <f>VLOOKUP("输出"&amp;D118,G:J,4,FALSE)</f>
        <v>3</v>
      </c>
      <c r="L118">
        <f t="shared" si="9"/>
        <v>3</v>
      </c>
      <c r="M118" t="s">
        <v>175</v>
      </c>
      <c r="O118" t="s">
        <v>24</v>
      </c>
      <c r="P118" t="str">
        <f t="shared" si="10"/>
        <v>[经验教训登记册](项目文件-经验教训登记册)</v>
      </c>
      <c r="Q118" t="s">
        <v>24</v>
      </c>
      <c r="R118" t="str">
        <f t="shared" si="11"/>
        <v>输入</v>
      </c>
      <c r="S118" t="s">
        <v>24</v>
      </c>
      <c r="T118" t="str">
        <f t="shared" si="12"/>
        <v>6.5 制定进度计划</v>
      </c>
      <c r="U118" t="s">
        <v>24</v>
      </c>
      <c r="V118" t="s">
        <v>24</v>
      </c>
      <c r="W118" t="str">
        <f t="shared" si="13"/>
        <v/>
      </c>
      <c r="X118" t="s">
        <v>24</v>
      </c>
      <c r="Y118" t="str">
        <f t="shared" si="14"/>
        <v>输入</v>
      </c>
      <c r="Z118" t="s">
        <v>24</v>
      </c>
      <c r="AA118" t="str">
        <f t="shared" si="15"/>
        <v>[经验教训登记册](项目文件-经验教训登记册)</v>
      </c>
      <c r="AB118" t="s">
        <v>24</v>
      </c>
    </row>
    <row r="119" spans="2:28">
      <c r="B119">
        <v>6.5</v>
      </c>
      <c r="C119" t="s">
        <v>88</v>
      </c>
      <c r="D119" s="3" t="s">
        <v>141</v>
      </c>
      <c r="G119" t="str">
        <f t="shared" si="8"/>
        <v>输入活动清单</v>
      </c>
      <c r="H119" t="str">
        <f>VLOOKUP(B119,'表-章节'!A:C,2,FALSE)</f>
        <v>06.5</v>
      </c>
      <c r="I119" t="str">
        <f>VLOOKUP(B119,'表-章节'!A:C,3,FALSE)</f>
        <v>6.5 制定进度计划</v>
      </c>
      <c r="J119">
        <f>IF(AND(C119="输出",ISNA(VLOOKUP("输出"&amp;D119,D$1:D118,1,FALSE))),J118+1,J118)</f>
        <v>15</v>
      </c>
      <c r="K119">
        <f>VLOOKUP("输出"&amp;D119,G:J,4,FALSE)</f>
        <v>7</v>
      </c>
      <c r="L119">
        <f t="shared" si="9"/>
        <v>3</v>
      </c>
      <c r="M119" t="s">
        <v>240</v>
      </c>
      <c r="O119" t="s">
        <v>24</v>
      </c>
      <c r="P119" t="str">
        <f t="shared" si="10"/>
        <v>[活动清单](项目文件-活动清单)</v>
      </c>
      <c r="Q119" t="s">
        <v>24</v>
      </c>
      <c r="R119" t="str">
        <f t="shared" si="11"/>
        <v>输入</v>
      </c>
      <c r="S119" t="s">
        <v>24</v>
      </c>
      <c r="T119" t="str">
        <f t="shared" si="12"/>
        <v>6.5 制定进度计划</v>
      </c>
      <c r="U119" t="s">
        <v>24</v>
      </c>
      <c r="V119" t="s">
        <v>24</v>
      </c>
      <c r="W119" t="str">
        <f t="shared" si="13"/>
        <v/>
      </c>
      <c r="X119" t="s">
        <v>24</v>
      </c>
      <c r="Y119" t="str">
        <f t="shared" si="14"/>
        <v>输入</v>
      </c>
      <c r="Z119" t="s">
        <v>24</v>
      </c>
      <c r="AA119" t="str">
        <f t="shared" si="15"/>
        <v>[活动清单](项目文件-活动清单)</v>
      </c>
      <c r="AB119" t="s">
        <v>24</v>
      </c>
    </row>
    <row r="120" spans="2:28">
      <c r="B120">
        <v>6.5</v>
      </c>
      <c r="C120" t="s">
        <v>88</v>
      </c>
      <c r="D120" s="3" t="s">
        <v>150</v>
      </c>
      <c r="G120" t="str">
        <f t="shared" si="8"/>
        <v>输入活动属性</v>
      </c>
      <c r="H120" t="str">
        <f>VLOOKUP(B120,'表-章节'!A:C,2,FALSE)</f>
        <v>06.5</v>
      </c>
      <c r="I120" t="str">
        <f>VLOOKUP(B120,'表-章节'!A:C,3,FALSE)</f>
        <v>6.5 制定进度计划</v>
      </c>
      <c r="J120">
        <f>IF(AND(C120="输出",ISNA(VLOOKUP("输出"&amp;D120,D$1:D119,1,FALSE))),J119+1,J119)</f>
        <v>15</v>
      </c>
      <c r="K120">
        <f>VLOOKUP("输出"&amp;D120,G:J,4,FALSE)</f>
        <v>8</v>
      </c>
      <c r="L120">
        <f t="shared" si="9"/>
        <v>3</v>
      </c>
      <c r="M120" t="s">
        <v>184</v>
      </c>
      <c r="O120" t="s">
        <v>24</v>
      </c>
      <c r="P120" t="str">
        <f t="shared" si="10"/>
        <v>[活动属性](项目文件-活动属性)</v>
      </c>
      <c r="Q120" t="s">
        <v>24</v>
      </c>
      <c r="R120" t="str">
        <f t="shared" si="11"/>
        <v>输入</v>
      </c>
      <c r="S120" t="s">
        <v>24</v>
      </c>
      <c r="T120" t="str">
        <f t="shared" si="12"/>
        <v>6.5 制定进度计划</v>
      </c>
      <c r="U120" t="s">
        <v>24</v>
      </c>
      <c r="V120" t="s">
        <v>24</v>
      </c>
      <c r="W120" t="str">
        <f t="shared" si="13"/>
        <v/>
      </c>
      <c r="X120" t="s">
        <v>24</v>
      </c>
      <c r="Y120" t="str">
        <f t="shared" si="14"/>
        <v>输入</v>
      </c>
      <c r="Z120" t="s">
        <v>24</v>
      </c>
      <c r="AA120" t="str">
        <f t="shared" si="15"/>
        <v>[活动属性](项目文件-活动属性)</v>
      </c>
      <c r="AB120" t="s">
        <v>24</v>
      </c>
    </row>
    <row r="121" spans="2:28">
      <c r="B121">
        <v>6.5</v>
      </c>
      <c r="C121" t="s">
        <v>88</v>
      </c>
      <c r="D121" s="3" t="s">
        <v>132</v>
      </c>
      <c r="G121" t="str">
        <f t="shared" si="8"/>
        <v>输入里程碑清单</v>
      </c>
      <c r="H121" t="str">
        <f>VLOOKUP(B121,'表-章节'!A:C,2,FALSE)</f>
        <v>06.5</v>
      </c>
      <c r="I121" t="str">
        <f>VLOOKUP(B121,'表-章节'!A:C,3,FALSE)</f>
        <v>6.5 制定进度计划</v>
      </c>
      <c r="J121">
        <f>IF(AND(C121="输出",ISNA(VLOOKUP("输出"&amp;D121,D$1:D120,1,FALSE))),J120+1,J120)</f>
        <v>15</v>
      </c>
      <c r="K121">
        <f>VLOOKUP("输出"&amp;D121,G:J,4,FALSE)</f>
        <v>9</v>
      </c>
      <c r="L121">
        <f t="shared" si="9"/>
        <v>3</v>
      </c>
      <c r="M121" t="s">
        <v>185</v>
      </c>
      <c r="O121" t="s">
        <v>24</v>
      </c>
      <c r="P121" t="str">
        <f t="shared" si="10"/>
        <v>[里程碑清单](项目文件-里程碑清单)</v>
      </c>
      <c r="Q121" t="s">
        <v>24</v>
      </c>
      <c r="R121" t="str">
        <f t="shared" si="11"/>
        <v>输入</v>
      </c>
      <c r="S121" t="s">
        <v>24</v>
      </c>
      <c r="T121" t="str">
        <f t="shared" si="12"/>
        <v>6.5 制定进度计划</v>
      </c>
      <c r="U121" t="s">
        <v>24</v>
      </c>
      <c r="V121" t="s">
        <v>24</v>
      </c>
      <c r="W121" t="str">
        <f t="shared" si="13"/>
        <v/>
      </c>
      <c r="X121" t="s">
        <v>24</v>
      </c>
      <c r="Y121" t="str">
        <f t="shared" si="14"/>
        <v>输入</v>
      </c>
      <c r="Z121" t="s">
        <v>24</v>
      </c>
      <c r="AA121" t="str">
        <f t="shared" si="15"/>
        <v>[里程碑清单](项目文件-里程碑清单)</v>
      </c>
      <c r="AB121" t="s">
        <v>24</v>
      </c>
    </row>
    <row r="122" spans="2:28">
      <c r="B122">
        <v>6.5</v>
      </c>
      <c r="C122" t="s">
        <v>88</v>
      </c>
      <c r="D122" s="3" t="s">
        <v>151</v>
      </c>
      <c r="G122" t="str">
        <f t="shared" si="8"/>
        <v>输入项目进度网络图</v>
      </c>
      <c r="H122" t="str">
        <f>VLOOKUP(B122,'表-章节'!A:C,2,FALSE)</f>
        <v>06.5</v>
      </c>
      <c r="I122" t="str">
        <f>VLOOKUP(B122,'表-章节'!A:C,3,FALSE)</f>
        <v>6.5 制定进度计划</v>
      </c>
      <c r="J122">
        <f>IF(AND(C122="输出",ISNA(VLOOKUP("输出"&amp;D122,D$1:D121,1,FALSE))),J121+1,J121)</f>
        <v>15</v>
      </c>
      <c r="K122">
        <f>VLOOKUP("输出"&amp;D122,G:J,4,FALSE)</f>
        <v>10</v>
      </c>
      <c r="L122">
        <f t="shared" si="9"/>
        <v>3</v>
      </c>
      <c r="M122" t="s">
        <v>176</v>
      </c>
      <c r="O122" t="s">
        <v>24</v>
      </c>
      <c r="P122" t="str">
        <f t="shared" si="10"/>
        <v>[项目进度网络图](项目文件-项目进度网络图)</v>
      </c>
      <c r="Q122" t="s">
        <v>24</v>
      </c>
      <c r="R122" t="str">
        <f t="shared" si="11"/>
        <v>输入</v>
      </c>
      <c r="S122" t="s">
        <v>24</v>
      </c>
      <c r="T122" t="str">
        <f t="shared" si="12"/>
        <v>6.5 制定进度计划</v>
      </c>
      <c r="U122" t="s">
        <v>24</v>
      </c>
      <c r="V122" t="s">
        <v>24</v>
      </c>
      <c r="W122" t="str">
        <f t="shared" si="13"/>
        <v/>
      </c>
      <c r="X122" t="s">
        <v>24</v>
      </c>
      <c r="Y122" t="str">
        <f t="shared" si="14"/>
        <v>输入</v>
      </c>
      <c r="Z122" t="s">
        <v>24</v>
      </c>
      <c r="AA122" t="str">
        <f t="shared" si="15"/>
        <v>[项目进度网络图](项目文件-项目进度网络图)</v>
      </c>
      <c r="AB122" t="s">
        <v>24</v>
      </c>
    </row>
    <row r="123" spans="2:28">
      <c r="B123">
        <v>6.5</v>
      </c>
      <c r="C123" t="s">
        <v>88</v>
      </c>
      <c r="D123" s="3" t="s">
        <v>152</v>
      </c>
      <c r="G123" t="str">
        <f t="shared" si="8"/>
        <v>输入持续时间估算</v>
      </c>
      <c r="H123" t="str">
        <f>VLOOKUP(B123,'表-章节'!A:C,2,FALSE)</f>
        <v>06.5</v>
      </c>
      <c r="I123" t="str">
        <f>VLOOKUP(B123,'表-章节'!A:C,3,FALSE)</f>
        <v>6.5 制定进度计划</v>
      </c>
      <c r="J123">
        <f>IF(AND(C123="输出",ISNA(VLOOKUP("输出"&amp;D123,D$1:D122,1,FALSE))),J122+1,J122)</f>
        <v>15</v>
      </c>
      <c r="K123">
        <f>VLOOKUP("输出"&amp;D123,G:J,4,FALSE)</f>
        <v>11</v>
      </c>
      <c r="L123">
        <f t="shared" si="9"/>
        <v>3</v>
      </c>
      <c r="M123" t="s">
        <v>197</v>
      </c>
      <c r="O123" t="s">
        <v>24</v>
      </c>
      <c r="P123" t="str">
        <f t="shared" si="10"/>
        <v>[持续时间估算](项目文件-持续时间估算)</v>
      </c>
      <c r="Q123" t="s">
        <v>24</v>
      </c>
      <c r="R123" t="str">
        <f t="shared" si="11"/>
        <v>输入</v>
      </c>
      <c r="S123" t="s">
        <v>24</v>
      </c>
      <c r="T123" t="str">
        <f t="shared" si="12"/>
        <v>6.5 制定进度计划</v>
      </c>
      <c r="U123" t="s">
        <v>24</v>
      </c>
      <c r="V123" t="s">
        <v>24</v>
      </c>
      <c r="W123" t="str">
        <f t="shared" si="13"/>
        <v/>
      </c>
      <c r="X123" t="s">
        <v>24</v>
      </c>
      <c r="Y123" t="str">
        <f t="shared" si="14"/>
        <v>输入</v>
      </c>
      <c r="Z123" t="s">
        <v>24</v>
      </c>
      <c r="AA123" t="str">
        <f t="shared" si="15"/>
        <v>[持续时间估算](项目文件-持续时间估算)</v>
      </c>
      <c r="AB123" t="s">
        <v>24</v>
      </c>
    </row>
    <row r="124" spans="2:28">
      <c r="B124">
        <v>6.5</v>
      </c>
      <c r="C124" t="s">
        <v>88</v>
      </c>
      <c r="D124" s="3" t="s">
        <v>142</v>
      </c>
      <c r="G124" t="str">
        <f t="shared" si="8"/>
        <v>输入估算依据</v>
      </c>
      <c r="H124" t="str">
        <f>VLOOKUP(B124,'表-章节'!A:C,2,FALSE)</f>
        <v>06.5</v>
      </c>
      <c r="I124" t="str">
        <f>VLOOKUP(B124,'表-章节'!A:C,3,FALSE)</f>
        <v>6.5 制定进度计划</v>
      </c>
      <c r="J124">
        <f>IF(AND(C124="输出",ISNA(VLOOKUP("输出"&amp;D124,D$1:D123,1,FALSE))),J123+1,J123)</f>
        <v>15</v>
      </c>
      <c r="K124">
        <f>VLOOKUP("输出"&amp;D124,G:J,4,FALSE)</f>
        <v>12</v>
      </c>
      <c r="L124">
        <f t="shared" si="9"/>
        <v>3</v>
      </c>
      <c r="M124" t="s">
        <v>177</v>
      </c>
      <c r="O124" t="s">
        <v>24</v>
      </c>
      <c r="P124" t="str">
        <f t="shared" si="10"/>
        <v>[估算依据](项目文件-估算依据)</v>
      </c>
      <c r="Q124" t="s">
        <v>24</v>
      </c>
      <c r="R124" t="str">
        <f t="shared" si="11"/>
        <v>输入</v>
      </c>
      <c r="S124" t="s">
        <v>24</v>
      </c>
      <c r="T124" t="str">
        <f t="shared" si="12"/>
        <v>6.5 制定进度计划</v>
      </c>
      <c r="U124" t="s">
        <v>24</v>
      </c>
      <c r="V124" t="s">
        <v>24</v>
      </c>
      <c r="W124" t="str">
        <f t="shared" si="13"/>
        <v/>
      </c>
      <c r="X124" t="s">
        <v>24</v>
      </c>
      <c r="Y124" t="str">
        <f t="shared" si="14"/>
        <v>输入</v>
      </c>
      <c r="Z124" t="s">
        <v>24</v>
      </c>
      <c r="AA124" t="str">
        <f t="shared" si="15"/>
        <v>[估算依据](项目文件-估算依据)</v>
      </c>
      <c r="AB124" t="s">
        <v>24</v>
      </c>
    </row>
    <row r="125" spans="2:28">
      <c r="B125">
        <v>6.5</v>
      </c>
      <c r="C125" t="s">
        <v>88</v>
      </c>
      <c r="D125" s="3" t="s">
        <v>155</v>
      </c>
      <c r="G125" t="str">
        <f t="shared" si="8"/>
        <v>输入资源需求</v>
      </c>
      <c r="H125" t="str">
        <f>VLOOKUP(B125,'表-章节'!A:C,2,FALSE)</f>
        <v>06.5</v>
      </c>
      <c r="I125" t="str">
        <f>VLOOKUP(B125,'表-章节'!A:C,3,FALSE)</f>
        <v>6.5 制定进度计划</v>
      </c>
      <c r="J125">
        <f>IF(AND(C125="输出",ISNA(VLOOKUP("输出"&amp;D125,D$1:D124,1,FALSE))),J124+1,J124)</f>
        <v>15</v>
      </c>
      <c r="K125">
        <f>VLOOKUP("输出"&amp;D125,G:J,4,FALSE)</f>
        <v>26</v>
      </c>
      <c r="L125">
        <f t="shared" si="9"/>
        <v>3</v>
      </c>
      <c r="M125" t="s">
        <v>241</v>
      </c>
      <c r="O125" t="s">
        <v>24</v>
      </c>
      <c r="P125" t="str">
        <f t="shared" si="10"/>
        <v>[资源需求](项目文件-资源需求)</v>
      </c>
      <c r="Q125" t="s">
        <v>24</v>
      </c>
      <c r="R125" t="str">
        <f t="shared" si="11"/>
        <v>输入</v>
      </c>
      <c r="S125" t="s">
        <v>24</v>
      </c>
      <c r="T125" t="str">
        <f t="shared" si="12"/>
        <v>6.5 制定进度计划</v>
      </c>
      <c r="U125" t="s">
        <v>24</v>
      </c>
      <c r="V125" t="s">
        <v>24</v>
      </c>
      <c r="W125" t="str">
        <f t="shared" si="13"/>
        <v/>
      </c>
      <c r="X125" t="s">
        <v>24</v>
      </c>
      <c r="Y125" t="str">
        <f t="shared" si="14"/>
        <v>输入</v>
      </c>
      <c r="Z125" t="s">
        <v>24</v>
      </c>
      <c r="AA125" t="str">
        <f t="shared" si="15"/>
        <v>[资源需求](项目文件-资源需求)</v>
      </c>
      <c r="AB125" t="s">
        <v>24</v>
      </c>
    </row>
    <row r="126" spans="2:28">
      <c r="B126">
        <v>6.5</v>
      </c>
      <c r="C126" t="s">
        <v>88</v>
      </c>
      <c r="D126" s="3" t="s">
        <v>136</v>
      </c>
      <c r="G126" t="str">
        <f t="shared" si="8"/>
        <v>输入项目团队派工单</v>
      </c>
      <c r="H126" t="str">
        <f>VLOOKUP(B126,'表-章节'!A:C,2,FALSE)</f>
        <v>06.5</v>
      </c>
      <c r="I126" t="str">
        <f>VLOOKUP(B126,'表-章节'!A:C,3,FALSE)</f>
        <v>6.5 制定进度计划</v>
      </c>
      <c r="J126">
        <f>IF(AND(C126="输出",ISNA(VLOOKUP("输出"&amp;D126,D$1:D125,1,FALSE))),J125+1,J125)</f>
        <v>15</v>
      </c>
      <c r="K126">
        <f>VLOOKUP("输出"&amp;D126,G:J,4,FALSE)</f>
        <v>29</v>
      </c>
      <c r="L126">
        <f t="shared" si="9"/>
        <v>3</v>
      </c>
      <c r="M126" t="s">
        <v>230</v>
      </c>
      <c r="O126" t="s">
        <v>24</v>
      </c>
      <c r="P126" t="str">
        <f t="shared" si="10"/>
        <v>[项目团队派工单](项目文件-项目团队派工单)</v>
      </c>
      <c r="Q126" t="s">
        <v>24</v>
      </c>
      <c r="R126" t="str">
        <f t="shared" si="11"/>
        <v>输入</v>
      </c>
      <c r="S126" t="s">
        <v>24</v>
      </c>
      <c r="T126" t="str">
        <f t="shared" si="12"/>
        <v>6.5 制定进度计划</v>
      </c>
      <c r="U126" t="s">
        <v>24</v>
      </c>
      <c r="V126" t="s">
        <v>24</v>
      </c>
      <c r="W126" t="str">
        <f t="shared" si="13"/>
        <v/>
      </c>
      <c r="X126" t="s">
        <v>24</v>
      </c>
      <c r="Y126" t="str">
        <f t="shared" si="14"/>
        <v>输入</v>
      </c>
      <c r="Z126" t="s">
        <v>24</v>
      </c>
      <c r="AA126" t="str">
        <f t="shared" si="15"/>
        <v>[项目团队派工单](项目文件-项目团队派工单)</v>
      </c>
      <c r="AB126" t="s">
        <v>24</v>
      </c>
    </row>
    <row r="127" spans="2:28">
      <c r="B127">
        <v>6.5</v>
      </c>
      <c r="C127" t="s">
        <v>88</v>
      </c>
      <c r="D127" s="3" t="s">
        <v>154</v>
      </c>
      <c r="G127" t="str">
        <f t="shared" si="8"/>
        <v>输入资源日历</v>
      </c>
      <c r="H127" t="str">
        <f>VLOOKUP(B127,'表-章节'!A:C,2,FALSE)</f>
        <v>06.5</v>
      </c>
      <c r="I127" t="str">
        <f>VLOOKUP(B127,'表-章节'!A:C,3,FALSE)</f>
        <v>6.5 制定进度计划</v>
      </c>
      <c r="J127">
        <f>IF(AND(C127="输出",ISNA(VLOOKUP("输出"&amp;D127,D$1:D126,1,FALSE))),J126+1,J126)</f>
        <v>15</v>
      </c>
      <c r="K127">
        <f>VLOOKUP("输出"&amp;D127,G:J,4,FALSE)</f>
        <v>30</v>
      </c>
      <c r="L127">
        <f t="shared" si="9"/>
        <v>3</v>
      </c>
      <c r="M127" t="s">
        <v>243</v>
      </c>
      <c r="O127" t="s">
        <v>24</v>
      </c>
      <c r="P127" t="str">
        <f t="shared" si="10"/>
        <v>[资源日历](项目文件-资源日历)</v>
      </c>
      <c r="Q127" t="s">
        <v>24</v>
      </c>
      <c r="R127" t="str">
        <f t="shared" si="11"/>
        <v>输入</v>
      </c>
      <c r="S127" t="s">
        <v>24</v>
      </c>
      <c r="T127" t="str">
        <f t="shared" si="12"/>
        <v>6.5 制定进度计划</v>
      </c>
      <c r="U127" t="s">
        <v>24</v>
      </c>
      <c r="V127" t="s">
        <v>24</v>
      </c>
      <c r="W127" t="str">
        <f t="shared" si="13"/>
        <v/>
      </c>
      <c r="X127" t="s">
        <v>24</v>
      </c>
      <c r="Y127" t="str">
        <f t="shared" si="14"/>
        <v>输入</v>
      </c>
      <c r="Z127" t="s">
        <v>24</v>
      </c>
      <c r="AA127" t="str">
        <f t="shared" si="15"/>
        <v>[资源日历](项目文件-资源日历)</v>
      </c>
      <c r="AB127" t="s">
        <v>24</v>
      </c>
    </row>
    <row r="128" spans="2:28">
      <c r="B128">
        <v>6.5</v>
      </c>
      <c r="C128" t="s">
        <v>88</v>
      </c>
      <c r="D128" s="3" t="s">
        <v>137</v>
      </c>
      <c r="G128" t="str">
        <f t="shared" si="8"/>
        <v>输入风险登记册</v>
      </c>
      <c r="H128" t="str">
        <f>VLOOKUP(B128,'表-章节'!A:C,2,FALSE)</f>
        <v>06.5</v>
      </c>
      <c r="I128" t="str">
        <f>VLOOKUP(B128,'表-章节'!A:C,3,FALSE)</f>
        <v>6.5 制定进度计划</v>
      </c>
      <c r="J128">
        <f>IF(AND(C128="输出",ISNA(VLOOKUP("输出"&amp;D128,D$1:D127,1,FALSE))),J127+1,J127)</f>
        <v>15</v>
      </c>
      <c r="K128">
        <f>VLOOKUP("输出"&amp;D128,G:J,4,FALSE)</f>
        <v>32</v>
      </c>
      <c r="L128">
        <f t="shared" si="9"/>
        <v>3</v>
      </c>
      <c r="M128" t="s">
        <v>228</v>
      </c>
      <c r="O128" t="s">
        <v>24</v>
      </c>
      <c r="P128" t="str">
        <f t="shared" si="10"/>
        <v>[风险登记册](项目文件-风险登记册)</v>
      </c>
      <c r="Q128" t="s">
        <v>24</v>
      </c>
      <c r="R128" t="str">
        <f t="shared" si="11"/>
        <v>输入</v>
      </c>
      <c r="S128" t="s">
        <v>24</v>
      </c>
      <c r="T128" t="str">
        <f t="shared" si="12"/>
        <v>6.5 制定进度计划</v>
      </c>
      <c r="U128" t="s">
        <v>24</v>
      </c>
      <c r="V128" t="s">
        <v>24</v>
      </c>
      <c r="W128" t="str">
        <f t="shared" si="13"/>
        <v/>
      </c>
      <c r="X128" t="s">
        <v>24</v>
      </c>
      <c r="Y128" t="str">
        <f t="shared" si="14"/>
        <v>输入</v>
      </c>
      <c r="Z128" t="s">
        <v>24</v>
      </c>
      <c r="AA128" t="str">
        <f t="shared" si="15"/>
        <v>[风险登记册](项目文件-风险登记册)</v>
      </c>
      <c r="AB128" t="s">
        <v>24</v>
      </c>
    </row>
    <row r="129" spans="2:28">
      <c r="B129">
        <v>6.6</v>
      </c>
      <c r="C129" t="s">
        <v>84</v>
      </c>
      <c r="D129" t="s">
        <v>146</v>
      </c>
      <c r="G129" t="str">
        <f t="shared" si="8"/>
        <v>输出进度预测</v>
      </c>
      <c r="H129" t="str">
        <f>VLOOKUP(B129,'表-章节'!A:C,2,FALSE)</f>
        <v>06.6</v>
      </c>
      <c r="I129" t="str">
        <f>VLOOKUP(B129,'表-章节'!A:C,3,FALSE)</f>
        <v>6.6 控制进度</v>
      </c>
      <c r="J129">
        <f>IF(AND(C129="输出",ISNA(VLOOKUP("输出"&amp;D129,D$1:D128,1,FALSE))),J128+1,J128)</f>
        <v>16</v>
      </c>
      <c r="K129">
        <f>VLOOKUP("输出"&amp;D129,G:J,4,FALSE)</f>
        <v>16</v>
      </c>
      <c r="L129">
        <f t="shared" si="9"/>
        <v>1</v>
      </c>
      <c r="M129" t="s">
        <v>206</v>
      </c>
      <c r="O129" t="s">
        <v>24</v>
      </c>
      <c r="P129" t="str">
        <f t="shared" si="10"/>
        <v>[进度预测](项目文件-进度预测)</v>
      </c>
      <c r="Q129" t="s">
        <v>24</v>
      </c>
      <c r="R129" t="str">
        <f t="shared" si="11"/>
        <v>输出</v>
      </c>
      <c r="S129" t="s">
        <v>24</v>
      </c>
      <c r="T129" t="str">
        <f t="shared" si="12"/>
        <v>6.6 控制进度</v>
      </c>
      <c r="U129" t="s">
        <v>24</v>
      </c>
      <c r="V129" t="s">
        <v>24</v>
      </c>
      <c r="W129" t="str">
        <f t="shared" si="13"/>
        <v>6.6 控制进度</v>
      </c>
      <c r="X129" t="s">
        <v>24</v>
      </c>
      <c r="Y129" t="str">
        <f t="shared" si="14"/>
        <v>输出</v>
      </c>
      <c r="Z129" t="s">
        <v>24</v>
      </c>
      <c r="AA129" t="str">
        <f t="shared" si="15"/>
        <v>[进度预测](项目文件-进度预测)</v>
      </c>
      <c r="AB129" t="s">
        <v>24</v>
      </c>
    </row>
    <row r="130" spans="2:28">
      <c r="B130">
        <v>6.6</v>
      </c>
      <c r="C130" t="s">
        <v>86</v>
      </c>
      <c r="D130" s="3" t="s">
        <v>128</v>
      </c>
      <c r="G130" t="str">
        <f t="shared" si="8"/>
        <v>更新假设日志</v>
      </c>
      <c r="H130" t="str">
        <f>VLOOKUP(B130,'表-章节'!A:C,2,FALSE)</f>
        <v>06.6</v>
      </c>
      <c r="I130" t="str">
        <f>VLOOKUP(B130,'表-章节'!A:C,3,FALSE)</f>
        <v>6.6 控制进度</v>
      </c>
      <c r="J130">
        <f>IF(AND(C130="输出",ISNA(VLOOKUP("输出"&amp;D130,D$1:D129,1,FALSE))),J129+1,J129)</f>
        <v>16</v>
      </c>
      <c r="K130">
        <f>VLOOKUP("输出"&amp;D130,G:J,4,FALSE)</f>
        <v>1</v>
      </c>
      <c r="L130">
        <f t="shared" si="9"/>
        <v>2</v>
      </c>
      <c r="M130" t="s">
        <v>222</v>
      </c>
      <c r="O130" t="s">
        <v>24</v>
      </c>
      <c r="P130" t="str">
        <f t="shared" si="10"/>
        <v>[假设日志](项目文件-假设日志)</v>
      </c>
      <c r="Q130" t="s">
        <v>24</v>
      </c>
      <c r="R130" t="str">
        <f t="shared" si="11"/>
        <v>更新</v>
      </c>
      <c r="S130" t="s">
        <v>24</v>
      </c>
      <c r="T130" t="str">
        <f t="shared" si="12"/>
        <v>6.6 控制进度</v>
      </c>
      <c r="U130" t="s">
        <v>24</v>
      </c>
      <c r="V130" t="s">
        <v>24</v>
      </c>
      <c r="W130" t="str">
        <f t="shared" si="13"/>
        <v/>
      </c>
      <c r="X130" t="s">
        <v>24</v>
      </c>
      <c r="Y130" t="str">
        <f t="shared" si="14"/>
        <v>更新</v>
      </c>
      <c r="Z130" t="s">
        <v>24</v>
      </c>
      <c r="AA130" t="str">
        <f t="shared" si="15"/>
        <v>[假设日志](项目文件-假设日志)</v>
      </c>
      <c r="AB130" t="s">
        <v>24</v>
      </c>
    </row>
    <row r="131" spans="2:28">
      <c r="B131">
        <v>6.6</v>
      </c>
      <c r="C131" t="s">
        <v>86</v>
      </c>
      <c r="D131" s="3" t="s">
        <v>131</v>
      </c>
      <c r="G131" t="str">
        <f t="shared" ref="G131:G194" si="16">C131&amp;D131</f>
        <v>更新经验教训登记册</v>
      </c>
      <c r="H131" t="str">
        <f>VLOOKUP(B131,'表-章节'!A:C,2,FALSE)</f>
        <v>06.6</v>
      </c>
      <c r="I131" t="str">
        <f>VLOOKUP(B131,'表-章节'!A:C,3,FALSE)</f>
        <v>6.6 控制进度</v>
      </c>
      <c r="J131">
        <f>IF(AND(C131="输出",ISNA(VLOOKUP("输出"&amp;D131,D$1:D130,1,FALSE))),J130+1,J130)</f>
        <v>16</v>
      </c>
      <c r="K131">
        <f>VLOOKUP("输出"&amp;D131,G:J,4,FALSE)</f>
        <v>3</v>
      </c>
      <c r="L131">
        <f t="shared" ref="L131:L194" si="17">IF(C131="输出",1,IF(C131="更新",2,3))</f>
        <v>2</v>
      </c>
      <c r="M131" t="s">
        <v>223</v>
      </c>
      <c r="O131" t="s">
        <v>24</v>
      </c>
      <c r="P131" t="str">
        <f t="shared" ref="P131:P194" si="18">IF(D131&lt;&gt;D130,"["&amp;D131&amp;"](项目文件-"&amp;D131&amp;")","")</f>
        <v>[经验教训登记册](项目文件-经验教训登记册)</v>
      </c>
      <c r="Q131" t="s">
        <v>24</v>
      </c>
      <c r="R131" t="str">
        <f t="shared" ref="R131:R194" si="19">C131</f>
        <v>更新</v>
      </c>
      <c r="S131" t="s">
        <v>24</v>
      </c>
      <c r="T131" t="str">
        <f t="shared" ref="T131:T194" si="20">I131</f>
        <v>6.6 控制进度</v>
      </c>
      <c r="U131" t="s">
        <v>24</v>
      </c>
      <c r="V131" t="s">
        <v>24</v>
      </c>
      <c r="W131" t="str">
        <f t="shared" ref="W131:W194" si="21">IF(I131&lt;&gt;I130,I131,"")</f>
        <v/>
      </c>
      <c r="X131" t="s">
        <v>24</v>
      </c>
      <c r="Y131" t="str">
        <f t="shared" ref="Y131:Y194" si="22">C131</f>
        <v>更新</v>
      </c>
      <c r="Z131" t="s">
        <v>24</v>
      </c>
      <c r="AA131" t="str">
        <f t="shared" ref="AA131:AA194" si="23">"["&amp;D131&amp;"](项目文件-"&amp;D131&amp;")"</f>
        <v>[经验教训登记册](项目文件-经验教训登记册)</v>
      </c>
      <c r="AB131" t="s">
        <v>24</v>
      </c>
    </row>
    <row r="132" spans="2:28">
      <c r="B132">
        <v>6.6</v>
      </c>
      <c r="C132" t="s">
        <v>86</v>
      </c>
      <c r="D132" s="3" t="s">
        <v>142</v>
      </c>
      <c r="G132" t="str">
        <f t="shared" si="16"/>
        <v>更新估算依据</v>
      </c>
      <c r="H132" t="str">
        <f>VLOOKUP(B132,'表-章节'!A:C,2,FALSE)</f>
        <v>06.6</v>
      </c>
      <c r="I132" t="str">
        <f>VLOOKUP(B132,'表-章节'!A:C,3,FALSE)</f>
        <v>6.6 控制进度</v>
      </c>
      <c r="J132">
        <f>IF(AND(C132="输出",ISNA(VLOOKUP("输出"&amp;D132,D$1:D131,1,FALSE))),J131+1,J131)</f>
        <v>16</v>
      </c>
      <c r="K132">
        <f>VLOOKUP("输出"&amp;D132,G:J,4,FALSE)</f>
        <v>12</v>
      </c>
      <c r="L132">
        <f t="shared" si="17"/>
        <v>2</v>
      </c>
      <c r="M132" t="s">
        <v>191</v>
      </c>
      <c r="O132" t="s">
        <v>24</v>
      </c>
      <c r="P132" t="str">
        <f t="shared" si="18"/>
        <v>[估算依据](项目文件-估算依据)</v>
      </c>
      <c r="Q132" t="s">
        <v>24</v>
      </c>
      <c r="R132" t="str">
        <f t="shared" si="19"/>
        <v>更新</v>
      </c>
      <c r="S132" t="s">
        <v>24</v>
      </c>
      <c r="T132" t="str">
        <f t="shared" si="20"/>
        <v>6.6 控制进度</v>
      </c>
      <c r="U132" t="s">
        <v>24</v>
      </c>
      <c r="V132" t="s">
        <v>24</v>
      </c>
      <c r="W132" t="str">
        <f t="shared" si="21"/>
        <v/>
      </c>
      <c r="X132" t="s">
        <v>24</v>
      </c>
      <c r="Y132" t="str">
        <f t="shared" si="22"/>
        <v>更新</v>
      </c>
      <c r="Z132" t="s">
        <v>24</v>
      </c>
      <c r="AA132" t="str">
        <f t="shared" si="23"/>
        <v>[估算依据](项目文件-估算依据)</v>
      </c>
      <c r="AB132" t="s">
        <v>24</v>
      </c>
    </row>
    <row r="133" spans="2:28">
      <c r="B133">
        <v>6.6</v>
      </c>
      <c r="C133" t="s">
        <v>86</v>
      </c>
      <c r="D133" t="s">
        <v>134</v>
      </c>
      <c r="G133" t="str">
        <f t="shared" si="16"/>
        <v>更新项目进度计划</v>
      </c>
      <c r="H133" t="str">
        <f>VLOOKUP(B133,'表-章节'!A:C,2,FALSE)</f>
        <v>06.6</v>
      </c>
      <c r="I133" t="str">
        <f>VLOOKUP(B133,'表-章节'!A:C,3,FALSE)</f>
        <v>6.6 控制进度</v>
      </c>
      <c r="J133">
        <f>IF(AND(C133="输出",ISNA(VLOOKUP("输出"&amp;D133,D$1:D132,1,FALSE))),J132+1,J132)</f>
        <v>16</v>
      </c>
      <c r="K133">
        <f>VLOOKUP("输出"&amp;D133,G:J,4,FALSE)</f>
        <v>13</v>
      </c>
      <c r="L133">
        <f t="shared" si="17"/>
        <v>2</v>
      </c>
      <c r="M133" t="s">
        <v>202</v>
      </c>
      <c r="O133" t="s">
        <v>24</v>
      </c>
      <c r="P133" t="str">
        <f t="shared" si="18"/>
        <v>[项目进度计划](项目文件-项目进度计划)</v>
      </c>
      <c r="Q133" t="s">
        <v>24</v>
      </c>
      <c r="R133" t="str">
        <f t="shared" si="19"/>
        <v>更新</v>
      </c>
      <c r="S133" t="s">
        <v>24</v>
      </c>
      <c r="T133" t="str">
        <f t="shared" si="20"/>
        <v>6.6 控制进度</v>
      </c>
      <c r="U133" t="s">
        <v>24</v>
      </c>
      <c r="V133" t="s">
        <v>24</v>
      </c>
      <c r="W133" t="str">
        <f t="shared" si="21"/>
        <v/>
      </c>
      <c r="X133" t="s">
        <v>24</v>
      </c>
      <c r="Y133" t="str">
        <f t="shared" si="22"/>
        <v>更新</v>
      </c>
      <c r="Z133" t="s">
        <v>24</v>
      </c>
      <c r="AA133" t="str">
        <f t="shared" si="23"/>
        <v>[项目进度计划](项目文件-项目进度计划)</v>
      </c>
      <c r="AB133" t="s">
        <v>24</v>
      </c>
    </row>
    <row r="134" spans="2:28">
      <c r="B134">
        <v>6.6</v>
      </c>
      <c r="C134" t="s">
        <v>86</v>
      </c>
      <c r="D134" t="s">
        <v>156</v>
      </c>
      <c r="G134" t="str">
        <f t="shared" si="16"/>
        <v>更新进度数据</v>
      </c>
      <c r="H134" t="str">
        <f>VLOOKUP(B134,'表-章节'!A:C,2,FALSE)</f>
        <v>06.6</v>
      </c>
      <c r="I134" t="str">
        <f>VLOOKUP(B134,'表-章节'!A:C,3,FALSE)</f>
        <v>6.6 控制进度</v>
      </c>
      <c r="J134">
        <f>IF(AND(C134="输出",ISNA(VLOOKUP("输出"&amp;D134,D$1:D133,1,FALSE))),J133+1,J133)</f>
        <v>16</v>
      </c>
      <c r="K134">
        <f>VLOOKUP("输出"&amp;D134,G:J,4,FALSE)</f>
        <v>14</v>
      </c>
      <c r="L134">
        <f t="shared" si="17"/>
        <v>2</v>
      </c>
      <c r="M134" t="s">
        <v>192</v>
      </c>
      <c r="O134" t="s">
        <v>24</v>
      </c>
      <c r="P134" t="str">
        <f t="shared" si="18"/>
        <v>[进度数据](项目文件-进度数据)</v>
      </c>
      <c r="Q134" t="s">
        <v>24</v>
      </c>
      <c r="R134" t="str">
        <f t="shared" si="19"/>
        <v>更新</v>
      </c>
      <c r="S134" t="s">
        <v>24</v>
      </c>
      <c r="T134" t="str">
        <f t="shared" si="20"/>
        <v>6.6 控制进度</v>
      </c>
      <c r="U134" t="s">
        <v>24</v>
      </c>
      <c r="V134" t="s">
        <v>24</v>
      </c>
      <c r="W134" t="str">
        <f t="shared" si="21"/>
        <v/>
      </c>
      <c r="X134" t="s">
        <v>24</v>
      </c>
      <c r="Y134" t="str">
        <f t="shared" si="22"/>
        <v>更新</v>
      </c>
      <c r="Z134" t="s">
        <v>24</v>
      </c>
      <c r="AA134" t="str">
        <f t="shared" si="23"/>
        <v>[进度数据](项目文件-进度数据)</v>
      </c>
      <c r="AB134" t="s">
        <v>24</v>
      </c>
    </row>
    <row r="135" spans="2:28">
      <c r="B135">
        <v>6.6</v>
      </c>
      <c r="C135" t="s">
        <v>86</v>
      </c>
      <c r="D135" s="3" t="s">
        <v>154</v>
      </c>
      <c r="G135" t="str">
        <f t="shared" si="16"/>
        <v>更新资源日历</v>
      </c>
      <c r="H135" t="str">
        <f>VLOOKUP(B135,'表-章节'!A:C,2,FALSE)</f>
        <v>06.6</v>
      </c>
      <c r="I135" t="str">
        <f>VLOOKUP(B135,'表-章节'!A:C,3,FALSE)</f>
        <v>6.6 控制进度</v>
      </c>
      <c r="J135">
        <f>IF(AND(C135="输出",ISNA(VLOOKUP("输出"&amp;D135,D$1:D134,1,FALSE))),J134+1,J134)</f>
        <v>16</v>
      </c>
      <c r="K135">
        <f>VLOOKUP("输出"&amp;D135,G:J,4,FALSE)</f>
        <v>30</v>
      </c>
      <c r="L135">
        <f t="shared" si="17"/>
        <v>2</v>
      </c>
      <c r="M135" t="s">
        <v>245</v>
      </c>
      <c r="O135" t="s">
        <v>24</v>
      </c>
      <c r="P135" t="str">
        <f t="shared" si="18"/>
        <v>[资源日历](项目文件-资源日历)</v>
      </c>
      <c r="Q135" t="s">
        <v>24</v>
      </c>
      <c r="R135" t="str">
        <f t="shared" si="19"/>
        <v>更新</v>
      </c>
      <c r="S135" t="s">
        <v>24</v>
      </c>
      <c r="T135" t="str">
        <f t="shared" si="20"/>
        <v>6.6 控制进度</v>
      </c>
      <c r="U135" t="s">
        <v>24</v>
      </c>
      <c r="V135" t="s">
        <v>24</v>
      </c>
      <c r="W135" t="str">
        <f t="shared" si="21"/>
        <v/>
      </c>
      <c r="X135" t="s">
        <v>24</v>
      </c>
      <c r="Y135" t="str">
        <f t="shared" si="22"/>
        <v>更新</v>
      </c>
      <c r="Z135" t="s">
        <v>24</v>
      </c>
      <c r="AA135" t="str">
        <f t="shared" si="23"/>
        <v>[资源日历](项目文件-资源日历)</v>
      </c>
      <c r="AB135" t="s">
        <v>24</v>
      </c>
    </row>
    <row r="136" spans="2:28">
      <c r="B136">
        <v>6.6</v>
      </c>
      <c r="C136" t="s">
        <v>86</v>
      </c>
      <c r="D136" t="s">
        <v>137</v>
      </c>
      <c r="G136" t="str">
        <f t="shared" si="16"/>
        <v>更新风险登记册</v>
      </c>
      <c r="H136" t="str">
        <f>VLOOKUP(B136,'表-章节'!A:C,2,FALSE)</f>
        <v>06.6</v>
      </c>
      <c r="I136" t="str">
        <f>VLOOKUP(B136,'表-章节'!A:C,3,FALSE)</f>
        <v>6.6 控制进度</v>
      </c>
      <c r="J136">
        <f>IF(AND(C136="输出",ISNA(VLOOKUP("输出"&amp;D136,D$1:D135,1,FALSE))),J135+1,J135)</f>
        <v>16</v>
      </c>
      <c r="K136">
        <f>VLOOKUP("输出"&amp;D136,G:J,4,FALSE)</f>
        <v>32</v>
      </c>
      <c r="L136">
        <f t="shared" si="17"/>
        <v>2</v>
      </c>
      <c r="M136" t="s">
        <v>225</v>
      </c>
      <c r="O136" t="s">
        <v>24</v>
      </c>
      <c r="P136" t="str">
        <f t="shared" si="18"/>
        <v>[风险登记册](项目文件-风险登记册)</v>
      </c>
      <c r="Q136" t="s">
        <v>24</v>
      </c>
      <c r="R136" t="str">
        <f t="shared" si="19"/>
        <v>更新</v>
      </c>
      <c r="S136" t="s">
        <v>24</v>
      </c>
      <c r="T136" t="str">
        <f t="shared" si="20"/>
        <v>6.6 控制进度</v>
      </c>
      <c r="U136" t="s">
        <v>24</v>
      </c>
      <c r="V136" t="s">
        <v>24</v>
      </c>
      <c r="W136" t="str">
        <f t="shared" si="21"/>
        <v/>
      </c>
      <c r="X136" t="s">
        <v>24</v>
      </c>
      <c r="Y136" t="str">
        <f t="shared" si="22"/>
        <v>更新</v>
      </c>
      <c r="Z136" t="s">
        <v>24</v>
      </c>
      <c r="AA136" t="str">
        <f t="shared" si="23"/>
        <v>[风险登记册](项目文件-风险登记册)</v>
      </c>
      <c r="AB136" t="s">
        <v>24</v>
      </c>
    </row>
    <row r="137" spans="2:28">
      <c r="B137">
        <v>6.6</v>
      </c>
      <c r="C137" t="s">
        <v>88</v>
      </c>
      <c r="D137" s="3" t="s">
        <v>131</v>
      </c>
      <c r="G137" t="str">
        <f t="shared" si="16"/>
        <v>输入经验教训登记册</v>
      </c>
      <c r="H137" t="str">
        <f>VLOOKUP(B137,'表-章节'!A:C,2,FALSE)</f>
        <v>06.6</v>
      </c>
      <c r="I137" t="str">
        <f>VLOOKUP(B137,'表-章节'!A:C,3,FALSE)</f>
        <v>6.6 控制进度</v>
      </c>
      <c r="J137">
        <f>IF(AND(C137="输出",ISNA(VLOOKUP("输出"&amp;D137,D$1:D136,1,FALSE))),J136+1,J136)</f>
        <v>16</v>
      </c>
      <c r="K137">
        <f>VLOOKUP("输出"&amp;D137,G:J,4,FALSE)</f>
        <v>3</v>
      </c>
      <c r="L137">
        <f t="shared" si="17"/>
        <v>3</v>
      </c>
      <c r="M137" t="s">
        <v>175</v>
      </c>
      <c r="O137" t="s">
        <v>24</v>
      </c>
      <c r="P137" t="str">
        <f t="shared" si="18"/>
        <v>[经验教训登记册](项目文件-经验教训登记册)</v>
      </c>
      <c r="Q137" t="s">
        <v>24</v>
      </c>
      <c r="R137" t="str">
        <f t="shared" si="19"/>
        <v>输入</v>
      </c>
      <c r="S137" t="s">
        <v>24</v>
      </c>
      <c r="T137" t="str">
        <f t="shared" si="20"/>
        <v>6.6 控制进度</v>
      </c>
      <c r="U137" t="s">
        <v>24</v>
      </c>
      <c r="V137" t="s">
        <v>24</v>
      </c>
      <c r="W137" t="str">
        <f t="shared" si="21"/>
        <v/>
      </c>
      <c r="X137" t="s">
        <v>24</v>
      </c>
      <c r="Y137" t="str">
        <f t="shared" si="22"/>
        <v>输入</v>
      </c>
      <c r="Z137" t="s">
        <v>24</v>
      </c>
      <c r="AA137" t="str">
        <f t="shared" si="23"/>
        <v>[经验教训登记册](项目文件-经验教训登记册)</v>
      </c>
      <c r="AB137" t="s">
        <v>24</v>
      </c>
    </row>
    <row r="138" spans="2:28">
      <c r="B138">
        <v>6.6</v>
      </c>
      <c r="C138" t="s">
        <v>88</v>
      </c>
      <c r="D138" t="s">
        <v>134</v>
      </c>
      <c r="G138" t="str">
        <f t="shared" si="16"/>
        <v>输入项目进度计划</v>
      </c>
      <c r="H138" t="str">
        <f>VLOOKUP(B138,'表-章节'!A:C,2,FALSE)</f>
        <v>06.6</v>
      </c>
      <c r="I138" t="str">
        <f>VLOOKUP(B138,'表-章节'!A:C,3,FALSE)</f>
        <v>6.6 控制进度</v>
      </c>
      <c r="J138">
        <f>IF(AND(C138="输出",ISNA(VLOOKUP("输出"&amp;D138,D$1:D137,1,FALSE))),J137+1,J137)</f>
        <v>16</v>
      </c>
      <c r="K138">
        <f>VLOOKUP("输出"&amp;D138,G:J,4,FALSE)</f>
        <v>13</v>
      </c>
      <c r="L138">
        <f t="shared" si="17"/>
        <v>3</v>
      </c>
      <c r="M138" t="s">
        <v>200</v>
      </c>
      <c r="O138" t="s">
        <v>24</v>
      </c>
      <c r="P138" t="str">
        <f t="shared" si="18"/>
        <v>[项目进度计划](项目文件-项目进度计划)</v>
      </c>
      <c r="Q138" t="s">
        <v>24</v>
      </c>
      <c r="R138" t="str">
        <f t="shared" si="19"/>
        <v>输入</v>
      </c>
      <c r="S138" t="s">
        <v>24</v>
      </c>
      <c r="T138" t="str">
        <f t="shared" si="20"/>
        <v>6.6 控制进度</v>
      </c>
      <c r="U138" t="s">
        <v>24</v>
      </c>
      <c r="V138" t="s">
        <v>24</v>
      </c>
      <c r="W138" t="str">
        <f t="shared" si="21"/>
        <v/>
      </c>
      <c r="X138" t="s">
        <v>24</v>
      </c>
      <c r="Y138" t="str">
        <f t="shared" si="22"/>
        <v>输入</v>
      </c>
      <c r="Z138" t="s">
        <v>24</v>
      </c>
      <c r="AA138" t="str">
        <f t="shared" si="23"/>
        <v>[项目进度计划](项目文件-项目进度计划)</v>
      </c>
      <c r="AB138" t="s">
        <v>24</v>
      </c>
    </row>
    <row r="139" spans="2:28">
      <c r="B139">
        <v>6.6</v>
      </c>
      <c r="C139" t="s">
        <v>88</v>
      </c>
      <c r="D139" t="s">
        <v>156</v>
      </c>
      <c r="G139" t="str">
        <f t="shared" si="16"/>
        <v>输入进度数据</v>
      </c>
      <c r="H139" t="str">
        <f>VLOOKUP(B139,'表-章节'!A:C,2,FALSE)</f>
        <v>06.6</v>
      </c>
      <c r="I139" t="str">
        <f>VLOOKUP(B139,'表-章节'!A:C,3,FALSE)</f>
        <v>6.6 控制进度</v>
      </c>
      <c r="J139">
        <f>IF(AND(C139="输出",ISNA(VLOOKUP("输出"&amp;D139,D$1:D138,1,FALSE))),J138+1,J138)</f>
        <v>16</v>
      </c>
      <c r="K139">
        <f>VLOOKUP("输出"&amp;D139,G:J,4,FALSE)</f>
        <v>14</v>
      </c>
      <c r="L139">
        <f t="shared" si="17"/>
        <v>3</v>
      </c>
      <c r="M139" t="s">
        <v>178</v>
      </c>
      <c r="O139" t="s">
        <v>24</v>
      </c>
      <c r="P139" t="str">
        <f t="shared" si="18"/>
        <v>[进度数据](项目文件-进度数据)</v>
      </c>
      <c r="Q139" t="s">
        <v>24</v>
      </c>
      <c r="R139" t="str">
        <f t="shared" si="19"/>
        <v>输入</v>
      </c>
      <c r="S139" t="s">
        <v>24</v>
      </c>
      <c r="T139" t="str">
        <f t="shared" si="20"/>
        <v>6.6 控制进度</v>
      </c>
      <c r="U139" t="s">
        <v>24</v>
      </c>
      <c r="V139" t="s">
        <v>24</v>
      </c>
      <c r="W139" t="str">
        <f t="shared" si="21"/>
        <v/>
      </c>
      <c r="X139" t="s">
        <v>24</v>
      </c>
      <c r="Y139" t="str">
        <f t="shared" si="22"/>
        <v>输入</v>
      </c>
      <c r="Z139" t="s">
        <v>24</v>
      </c>
      <c r="AA139" t="str">
        <f t="shared" si="23"/>
        <v>[进度数据](项目文件-进度数据)</v>
      </c>
      <c r="AB139" t="s">
        <v>24</v>
      </c>
    </row>
    <row r="140" spans="2:28">
      <c r="B140">
        <v>6.6</v>
      </c>
      <c r="C140" t="s">
        <v>88</v>
      </c>
      <c r="D140" t="s">
        <v>157</v>
      </c>
      <c r="G140" t="str">
        <f t="shared" si="16"/>
        <v>输入项目日历</v>
      </c>
      <c r="H140" t="str">
        <f>VLOOKUP(B140,'表-章节'!A:C,2,FALSE)</f>
        <v>06.6</v>
      </c>
      <c r="I140" t="str">
        <f>VLOOKUP(B140,'表-章节'!A:C,3,FALSE)</f>
        <v>6.6 控制进度</v>
      </c>
      <c r="J140">
        <f>IF(AND(C140="输出",ISNA(VLOOKUP("输出"&amp;D140,D$1:D139,1,FALSE))),J139+1,J139)</f>
        <v>16</v>
      </c>
      <c r="K140">
        <f>VLOOKUP("输出"&amp;D140,G:J,4,FALSE)</f>
        <v>15</v>
      </c>
      <c r="L140">
        <f t="shared" si="17"/>
        <v>3</v>
      </c>
      <c r="M140" t="s">
        <v>183</v>
      </c>
      <c r="O140" t="s">
        <v>24</v>
      </c>
      <c r="P140" t="str">
        <f t="shared" si="18"/>
        <v>[项目日历](项目文件-项目日历)</v>
      </c>
      <c r="Q140" t="s">
        <v>24</v>
      </c>
      <c r="R140" t="str">
        <f t="shared" si="19"/>
        <v>输入</v>
      </c>
      <c r="S140" t="s">
        <v>24</v>
      </c>
      <c r="T140" t="str">
        <f t="shared" si="20"/>
        <v>6.6 控制进度</v>
      </c>
      <c r="U140" t="s">
        <v>24</v>
      </c>
      <c r="V140" t="s">
        <v>24</v>
      </c>
      <c r="W140" t="str">
        <f t="shared" si="21"/>
        <v/>
      </c>
      <c r="X140" t="s">
        <v>24</v>
      </c>
      <c r="Y140" t="str">
        <f t="shared" si="22"/>
        <v>输入</v>
      </c>
      <c r="Z140" t="s">
        <v>24</v>
      </c>
      <c r="AA140" t="str">
        <f t="shared" si="23"/>
        <v>[项目日历](项目文件-项目日历)</v>
      </c>
      <c r="AB140" t="s">
        <v>24</v>
      </c>
    </row>
    <row r="141" spans="2:28">
      <c r="B141">
        <v>6.6</v>
      </c>
      <c r="C141" t="s">
        <v>88</v>
      </c>
      <c r="D141" t="s">
        <v>154</v>
      </c>
      <c r="G141" t="str">
        <f t="shared" si="16"/>
        <v>输入资源日历</v>
      </c>
      <c r="H141" t="str">
        <f>VLOOKUP(B141,'表-章节'!A:C,2,FALSE)</f>
        <v>06.6</v>
      </c>
      <c r="I141" t="str">
        <f>VLOOKUP(B141,'表-章节'!A:C,3,FALSE)</f>
        <v>6.6 控制进度</v>
      </c>
      <c r="J141">
        <f>IF(AND(C141="输出",ISNA(VLOOKUP("输出"&amp;D141,D$1:D140,1,FALSE))),J140+1,J140)</f>
        <v>16</v>
      </c>
      <c r="K141">
        <f>VLOOKUP("输出"&amp;D141,G:J,4,FALSE)</f>
        <v>30</v>
      </c>
      <c r="L141">
        <f t="shared" si="17"/>
        <v>3</v>
      </c>
      <c r="M141" t="s">
        <v>243</v>
      </c>
      <c r="O141" t="s">
        <v>24</v>
      </c>
      <c r="P141" t="str">
        <f t="shared" si="18"/>
        <v>[资源日历](项目文件-资源日历)</v>
      </c>
      <c r="Q141" t="s">
        <v>24</v>
      </c>
      <c r="R141" t="str">
        <f t="shared" si="19"/>
        <v>输入</v>
      </c>
      <c r="S141" t="s">
        <v>24</v>
      </c>
      <c r="T141" t="str">
        <f t="shared" si="20"/>
        <v>6.6 控制进度</v>
      </c>
      <c r="U141" t="s">
        <v>24</v>
      </c>
      <c r="V141" t="s">
        <v>24</v>
      </c>
      <c r="W141" t="str">
        <f t="shared" si="21"/>
        <v/>
      </c>
      <c r="X141" t="s">
        <v>24</v>
      </c>
      <c r="Y141" t="str">
        <f t="shared" si="22"/>
        <v>输入</v>
      </c>
      <c r="Z141" t="s">
        <v>24</v>
      </c>
      <c r="AA141" t="str">
        <f t="shared" si="23"/>
        <v>[资源日历](项目文件-资源日历)</v>
      </c>
      <c r="AB141" t="s">
        <v>24</v>
      </c>
    </row>
    <row r="142" spans="2:28">
      <c r="B142">
        <v>7.2</v>
      </c>
      <c r="C142" t="s">
        <v>84</v>
      </c>
      <c r="D142" t="s">
        <v>142</v>
      </c>
      <c r="G142" t="str">
        <f t="shared" si="16"/>
        <v>输出估算依据</v>
      </c>
      <c r="H142" t="str">
        <f>VLOOKUP(B142,'表-章节'!A:C,2,FALSE)</f>
        <v>07.2</v>
      </c>
      <c r="I142" t="str">
        <f>VLOOKUP(B142,'表-章节'!A:C,3,FALSE)</f>
        <v>7.2 估算成本</v>
      </c>
      <c r="J142">
        <f>IF(AND(C142="输出",ISNA(VLOOKUP("输出"&amp;D142,D$1:D141,1,FALSE))),J141+1,J141)</f>
        <v>17</v>
      </c>
      <c r="K142">
        <f>VLOOKUP("输出"&amp;D142,G:J,4,FALSE)</f>
        <v>12</v>
      </c>
      <c r="L142">
        <f t="shared" si="17"/>
        <v>1</v>
      </c>
      <c r="M142" t="s">
        <v>195</v>
      </c>
      <c r="O142" t="s">
        <v>24</v>
      </c>
      <c r="P142" t="str">
        <f t="shared" si="18"/>
        <v>[估算依据](项目文件-估算依据)</v>
      </c>
      <c r="Q142" t="s">
        <v>24</v>
      </c>
      <c r="R142" t="str">
        <f t="shared" si="19"/>
        <v>输出</v>
      </c>
      <c r="S142" t="s">
        <v>24</v>
      </c>
      <c r="T142" t="str">
        <f t="shared" si="20"/>
        <v>7.2 估算成本</v>
      </c>
      <c r="U142" t="s">
        <v>24</v>
      </c>
      <c r="V142" t="s">
        <v>24</v>
      </c>
      <c r="W142" t="str">
        <f t="shared" si="21"/>
        <v>7.2 估算成本</v>
      </c>
      <c r="X142" t="s">
        <v>24</v>
      </c>
      <c r="Y142" t="str">
        <f t="shared" si="22"/>
        <v>输出</v>
      </c>
      <c r="Z142" t="s">
        <v>24</v>
      </c>
      <c r="AA142" t="str">
        <f t="shared" si="23"/>
        <v>[估算依据](项目文件-估算依据)</v>
      </c>
      <c r="AB142" t="s">
        <v>24</v>
      </c>
    </row>
    <row r="143" spans="2:28">
      <c r="B143">
        <v>7.2</v>
      </c>
      <c r="C143" t="s">
        <v>84</v>
      </c>
      <c r="D143" t="s">
        <v>158</v>
      </c>
      <c r="G143" t="str">
        <f t="shared" si="16"/>
        <v>输出成本估算</v>
      </c>
      <c r="H143" t="str">
        <f>VLOOKUP(B143,'表-章节'!A:C,2,FALSE)</f>
        <v>07.2</v>
      </c>
      <c r="I143" t="str">
        <f>VLOOKUP(B143,'表-章节'!A:C,3,FALSE)</f>
        <v>7.2 估算成本</v>
      </c>
      <c r="J143">
        <f>IF(AND(C143="输出",ISNA(VLOOKUP("输出"&amp;D143,D$1:D142,1,FALSE))),J142+1,J142)</f>
        <v>18</v>
      </c>
      <c r="K143">
        <f>VLOOKUP("输出"&amp;D143,G:J,4,FALSE)</f>
        <v>18</v>
      </c>
      <c r="L143">
        <f t="shared" si="17"/>
        <v>1</v>
      </c>
      <c r="M143" t="s">
        <v>210</v>
      </c>
      <c r="O143" t="s">
        <v>24</v>
      </c>
      <c r="P143" t="str">
        <f t="shared" si="18"/>
        <v>[成本估算](项目文件-成本估算)</v>
      </c>
      <c r="Q143" t="s">
        <v>24</v>
      </c>
      <c r="R143" t="str">
        <f t="shared" si="19"/>
        <v>输出</v>
      </c>
      <c r="S143" t="s">
        <v>24</v>
      </c>
      <c r="T143" t="str">
        <f t="shared" si="20"/>
        <v>7.2 估算成本</v>
      </c>
      <c r="U143" t="s">
        <v>24</v>
      </c>
      <c r="V143" t="s">
        <v>24</v>
      </c>
      <c r="W143" t="str">
        <f t="shared" si="21"/>
        <v/>
      </c>
      <c r="X143" t="s">
        <v>24</v>
      </c>
      <c r="Y143" t="str">
        <f t="shared" si="22"/>
        <v>输出</v>
      </c>
      <c r="Z143" t="s">
        <v>24</v>
      </c>
      <c r="AA143" t="str">
        <f t="shared" si="23"/>
        <v>[成本估算](项目文件-成本估算)</v>
      </c>
      <c r="AB143" t="s">
        <v>24</v>
      </c>
    </row>
    <row r="144" spans="2:28">
      <c r="B144">
        <v>7.2</v>
      </c>
      <c r="C144" t="s">
        <v>86</v>
      </c>
      <c r="D144" s="3" t="s">
        <v>128</v>
      </c>
      <c r="G144" t="str">
        <f t="shared" si="16"/>
        <v>更新假设日志</v>
      </c>
      <c r="H144" t="str">
        <f>VLOOKUP(B144,'表-章节'!A:C,2,FALSE)</f>
        <v>07.2</v>
      </c>
      <c r="I144" t="str">
        <f>VLOOKUP(B144,'表-章节'!A:C,3,FALSE)</f>
        <v>7.2 估算成本</v>
      </c>
      <c r="J144">
        <f>IF(AND(C144="输出",ISNA(VLOOKUP("输出"&amp;D144,D$1:D143,1,FALSE))),J143+1,J143)</f>
        <v>18</v>
      </c>
      <c r="K144">
        <f>VLOOKUP("输出"&amp;D144,G:J,4,FALSE)</f>
        <v>1</v>
      </c>
      <c r="L144">
        <f t="shared" si="17"/>
        <v>2</v>
      </c>
      <c r="M144" t="s">
        <v>222</v>
      </c>
      <c r="O144" t="s">
        <v>24</v>
      </c>
      <c r="P144" t="str">
        <f t="shared" si="18"/>
        <v>[假设日志](项目文件-假设日志)</v>
      </c>
      <c r="Q144" t="s">
        <v>24</v>
      </c>
      <c r="R144" t="str">
        <f t="shared" si="19"/>
        <v>更新</v>
      </c>
      <c r="S144" t="s">
        <v>24</v>
      </c>
      <c r="T144" t="str">
        <f t="shared" si="20"/>
        <v>7.2 估算成本</v>
      </c>
      <c r="U144" t="s">
        <v>24</v>
      </c>
      <c r="V144" t="s">
        <v>24</v>
      </c>
      <c r="W144" t="str">
        <f t="shared" si="21"/>
        <v/>
      </c>
      <c r="X144" t="s">
        <v>24</v>
      </c>
      <c r="Y144" t="str">
        <f t="shared" si="22"/>
        <v>更新</v>
      </c>
      <c r="Z144" t="s">
        <v>24</v>
      </c>
      <c r="AA144" t="str">
        <f t="shared" si="23"/>
        <v>[假设日志](项目文件-假设日志)</v>
      </c>
      <c r="AB144" t="s">
        <v>24</v>
      </c>
    </row>
    <row r="145" spans="2:28">
      <c r="B145">
        <v>7.2</v>
      </c>
      <c r="C145" t="s">
        <v>86</v>
      </c>
      <c r="D145" t="s">
        <v>131</v>
      </c>
      <c r="G145" t="str">
        <f t="shared" si="16"/>
        <v>更新经验教训登记册</v>
      </c>
      <c r="H145" t="str">
        <f>VLOOKUP(B145,'表-章节'!A:C,2,FALSE)</f>
        <v>07.2</v>
      </c>
      <c r="I145" t="str">
        <f>VLOOKUP(B145,'表-章节'!A:C,3,FALSE)</f>
        <v>7.2 估算成本</v>
      </c>
      <c r="J145">
        <f>IF(AND(C145="输出",ISNA(VLOOKUP("输出"&amp;D145,D$1:D144,1,FALSE))),J144+1,J144)</f>
        <v>18</v>
      </c>
      <c r="K145">
        <f>VLOOKUP("输出"&amp;D145,G:J,4,FALSE)</f>
        <v>3</v>
      </c>
      <c r="L145">
        <f t="shared" si="17"/>
        <v>2</v>
      </c>
      <c r="M145" t="s">
        <v>223</v>
      </c>
      <c r="O145" t="s">
        <v>24</v>
      </c>
      <c r="P145" t="str">
        <f t="shared" si="18"/>
        <v>[经验教训登记册](项目文件-经验教训登记册)</v>
      </c>
      <c r="Q145" t="s">
        <v>24</v>
      </c>
      <c r="R145" t="str">
        <f t="shared" si="19"/>
        <v>更新</v>
      </c>
      <c r="S145" t="s">
        <v>24</v>
      </c>
      <c r="T145" t="str">
        <f t="shared" si="20"/>
        <v>7.2 估算成本</v>
      </c>
      <c r="U145" t="s">
        <v>24</v>
      </c>
      <c r="V145" t="s">
        <v>24</v>
      </c>
      <c r="W145" t="str">
        <f t="shared" si="21"/>
        <v/>
      </c>
      <c r="X145" t="s">
        <v>24</v>
      </c>
      <c r="Y145" t="str">
        <f t="shared" si="22"/>
        <v>更新</v>
      </c>
      <c r="Z145" t="s">
        <v>24</v>
      </c>
      <c r="AA145" t="str">
        <f t="shared" si="23"/>
        <v>[经验教训登记册](项目文件-经验教训登记册)</v>
      </c>
      <c r="AB145" t="s">
        <v>24</v>
      </c>
    </row>
    <row r="146" spans="2:28">
      <c r="B146">
        <v>7.2</v>
      </c>
      <c r="C146" t="s">
        <v>86</v>
      </c>
      <c r="D146" t="s">
        <v>137</v>
      </c>
      <c r="G146" t="str">
        <f t="shared" si="16"/>
        <v>更新风险登记册</v>
      </c>
      <c r="H146" t="str">
        <f>VLOOKUP(B146,'表-章节'!A:C,2,FALSE)</f>
        <v>07.2</v>
      </c>
      <c r="I146" t="str">
        <f>VLOOKUP(B146,'表-章节'!A:C,3,FALSE)</f>
        <v>7.2 估算成本</v>
      </c>
      <c r="J146">
        <f>IF(AND(C146="输出",ISNA(VLOOKUP("输出"&amp;D146,D$1:D145,1,FALSE))),J145+1,J145)</f>
        <v>18</v>
      </c>
      <c r="K146">
        <f>VLOOKUP("输出"&amp;D146,G:J,4,FALSE)</f>
        <v>32</v>
      </c>
      <c r="L146">
        <f t="shared" si="17"/>
        <v>2</v>
      </c>
      <c r="M146" t="s">
        <v>225</v>
      </c>
      <c r="O146" t="s">
        <v>24</v>
      </c>
      <c r="P146" t="str">
        <f t="shared" si="18"/>
        <v>[风险登记册](项目文件-风险登记册)</v>
      </c>
      <c r="Q146" t="s">
        <v>24</v>
      </c>
      <c r="R146" t="str">
        <f t="shared" si="19"/>
        <v>更新</v>
      </c>
      <c r="S146" t="s">
        <v>24</v>
      </c>
      <c r="T146" t="str">
        <f t="shared" si="20"/>
        <v>7.2 估算成本</v>
      </c>
      <c r="U146" t="s">
        <v>24</v>
      </c>
      <c r="V146" t="s">
        <v>24</v>
      </c>
      <c r="W146" t="str">
        <f t="shared" si="21"/>
        <v/>
      </c>
      <c r="X146" t="s">
        <v>24</v>
      </c>
      <c r="Y146" t="str">
        <f t="shared" si="22"/>
        <v>更新</v>
      </c>
      <c r="Z146" t="s">
        <v>24</v>
      </c>
      <c r="AA146" t="str">
        <f t="shared" si="23"/>
        <v>[风险登记册](项目文件-风险登记册)</v>
      </c>
      <c r="AB146" t="s">
        <v>24</v>
      </c>
    </row>
    <row r="147" spans="2:28">
      <c r="B147">
        <v>7.2</v>
      </c>
      <c r="C147" t="s">
        <v>88</v>
      </c>
      <c r="D147" t="s">
        <v>131</v>
      </c>
      <c r="G147" t="str">
        <f t="shared" si="16"/>
        <v>输入经验教训登记册</v>
      </c>
      <c r="H147" t="str">
        <f>VLOOKUP(B147,'表-章节'!A:C,2,FALSE)</f>
        <v>07.2</v>
      </c>
      <c r="I147" t="str">
        <f>VLOOKUP(B147,'表-章节'!A:C,3,FALSE)</f>
        <v>7.2 估算成本</v>
      </c>
      <c r="J147">
        <f>IF(AND(C147="输出",ISNA(VLOOKUP("输出"&amp;D147,D$1:D146,1,FALSE))),J146+1,J146)</f>
        <v>18</v>
      </c>
      <c r="K147">
        <f>VLOOKUP("输出"&amp;D147,G:J,4,FALSE)</f>
        <v>3</v>
      </c>
      <c r="L147">
        <f t="shared" si="17"/>
        <v>3</v>
      </c>
      <c r="M147" t="s">
        <v>175</v>
      </c>
      <c r="O147" t="s">
        <v>24</v>
      </c>
      <c r="P147" t="str">
        <f t="shared" si="18"/>
        <v>[经验教训登记册](项目文件-经验教训登记册)</v>
      </c>
      <c r="Q147" t="s">
        <v>24</v>
      </c>
      <c r="R147" t="str">
        <f t="shared" si="19"/>
        <v>输入</v>
      </c>
      <c r="S147" t="s">
        <v>24</v>
      </c>
      <c r="T147" t="str">
        <f t="shared" si="20"/>
        <v>7.2 估算成本</v>
      </c>
      <c r="U147" t="s">
        <v>24</v>
      </c>
      <c r="V147" t="s">
        <v>24</v>
      </c>
      <c r="W147" t="str">
        <f t="shared" si="21"/>
        <v/>
      </c>
      <c r="X147" t="s">
        <v>24</v>
      </c>
      <c r="Y147" t="str">
        <f t="shared" si="22"/>
        <v>输入</v>
      </c>
      <c r="Z147" t="s">
        <v>24</v>
      </c>
      <c r="AA147" t="str">
        <f t="shared" si="23"/>
        <v>[经验教训登记册](项目文件-经验教训登记册)</v>
      </c>
      <c r="AB147" t="s">
        <v>24</v>
      </c>
    </row>
    <row r="148" spans="2:28">
      <c r="B148">
        <v>7.2</v>
      </c>
      <c r="C148" t="s">
        <v>88</v>
      </c>
      <c r="D148" t="s">
        <v>134</v>
      </c>
      <c r="G148" t="str">
        <f t="shared" si="16"/>
        <v>输入项目进度计划</v>
      </c>
      <c r="H148" t="str">
        <f>VLOOKUP(B148,'表-章节'!A:C,2,FALSE)</f>
        <v>07.2</v>
      </c>
      <c r="I148" t="str">
        <f>VLOOKUP(B148,'表-章节'!A:C,3,FALSE)</f>
        <v>7.2 估算成本</v>
      </c>
      <c r="J148">
        <f>IF(AND(C148="输出",ISNA(VLOOKUP("输出"&amp;D148,D$1:D147,1,FALSE))),J147+1,J147)</f>
        <v>18</v>
      </c>
      <c r="K148">
        <f>VLOOKUP("输出"&amp;D148,G:J,4,FALSE)</f>
        <v>13</v>
      </c>
      <c r="L148">
        <f t="shared" si="17"/>
        <v>3</v>
      </c>
      <c r="M148" t="s">
        <v>200</v>
      </c>
      <c r="O148" t="s">
        <v>24</v>
      </c>
      <c r="P148" t="str">
        <f t="shared" si="18"/>
        <v>[项目进度计划](项目文件-项目进度计划)</v>
      </c>
      <c r="Q148" t="s">
        <v>24</v>
      </c>
      <c r="R148" t="str">
        <f t="shared" si="19"/>
        <v>输入</v>
      </c>
      <c r="S148" t="s">
        <v>24</v>
      </c>
      <c r="T148" t="str">
        <f t="shared" si="20"/>
        <v>7.2 估算成本</v>
      </c>
      <c r="U148" t="s">
        <v>24</v>
      </c>
      <c r="V148" t="s">
        <v>24</v>
      </c>
      <c r="W148" t="str">
        <f t="shared" si="21"/>
        <v/>
      </c>
      <c r="X148" t="s">
        <v>24</v>
      </c>
      <c r="Y148" t="str">
        <f t="shared" si="22"/>
        <v>输入</v>
      </c>
      <c r="Z148" t="s">
        <v>24</v>
      </c>
      <c r="AA148" t="str">
        <f t="shared" si="23"/>
        <v>[项目进度计划](项目文件-项目进度计划)</v>
      </c>
      <c r="AB148" t="s">
        <v>24</v>
      </c>
    </row>
    <row r="149" spans="2:28">
      <c r="B149">
        <v>7.2</v>
      </c>
      <c r="C149" t="s">
        <v>88</v>
      </c>
      <c r="D149" t="s">
        <v>155</v>
      </c>
      <c r="G149" t="str">
        <f t="shared" si="16"/>
        <v>输入资源需求</v>
      </c>
      <c r="H149" t="str">
        <f>VLOOKUP(B149,'表-章节'!A:C,2,FALSE)</f>
        <v>07.2</v>
      </c>
      <c r="I149" t="str">
        <f>VLOOKUP(B149,'表-章节'!A:C,3,FALSE)</f>
        <v>7.2 估算成本</v>
      </c>
      <c r="J149">
        <f>IF(AND(C149="输出",ISNA(VLOOKUP("输出"&amp;D149,D$1:D148,1,FALSE))),J148+1,J148)</f>
        <v>18</v>
      </c>
      <c r="K149">
        <f>VLOOKUP("输出"&amp;D149,G:J,4,FALSE)</f>
        <v>26</v>
      </c>
      <c r="L149">
        <f t="shared" si="17"/>
        <v>3</v>
      </c>
      <c r="M149" t="s">
        <v>241</v>
      </c>
      <c r="O149" t="s">
        <v>24</v>
      </c>
      <c r="P149" t="str">
        <f t="shared" si="18"/>
        <v>[资源需求](项目文件-资源需求)</v>
      </c>
      <c r="Q149" t="s">
        <v>24</v>
      </c>
      <c r="R149" t="str">
        <f t="shared" si="19"/>
        <v>输入</v>
      </c>
      <c r="S149" t="s">
        <v>24</v>
      </c>
      <c r="T149" t="str">
        <f t="shared" si="20"/>
        <v>7.2 估算成本</v>
      </c>
      <c r="U149" t="s">
        <v>24</v>
      </c>
      <c r="V149" t="s">
        <v>24</v>
      </c>
      <c r="W149" t="str">
        <f t="shared" si="21"/>
        <v/>
      </c>
      <c r="X149" t="s">
        <v>24</v>
      </c>
      <c r="Y149" t="str">
        <f t="shared" si="22"/>
        <v>输入</v>
      </c>
      <c r="Z149" t="s">
        <v>24</v>
      </c>
      <c r="AA149" t="str">
        <f t="shared" si="23"/>
        <v>[资源需求](项目文件-资源需求)</v>
      </c>
      <c r="AB149" t="s">
        <v>24</v>
      </c>
    </row>
    <row r="150" spans="2:28">
      <c r="B150">
        <v>7.2</v>
      </c>
      <c r="C150" t="s">
        <v>88</v>
      </c>
      <c r="D150" t="s">
        <v>137</v>
      </c>
      <c r="G150" t="str">
        <f t="shared" si="16"/>
        <v>输入风险登记册</v>
      </c>
      <c r="H150" t="str">
        <f>VLOOKUP(B150,'表-章节'!A:C,2,FALSE)</f>
        <v>07.2</v>
      </c>
      <c r="I150" t="str">
        <f>VLOOKUP(B150,'表-章节'!A:C,3,FALSE)</f>
        <v>7.2 估算成本</v>
      </c>
      <c r="J150">
        <f>IF(AND(C150="输出",ISNA(VLOOKUP("输出"&amp;D150,D$1:D149,1,FALSE))),J149+1,J149)</f>
        <v>18</v>
      </c>
      <c r="K150">
        <f>VLOOKUP("输出"&amp;D150,G:J,4,FALSE)</f>
        <v>32</v>
      </c>
      <c r="L150">
        <f t="shared" si="17"/>
        <v>3</v>
      </c>
      <c r="M150" t="s">
        <v>228</v>
      </c>
      <c r="O150" t="s">
        <v>24</v>
      </c>
      <c r="P150" t="str">
        <f t="shared" si="18"/>
        <v>[风险登记册](项目文件-风险登记册)</v>
      </c>
      <c r="Q150" t="s">
        <v>24</v>
      </c>
      <c r="R150" t="str">
        <f t="shared" si="19"/>
        <v>输入</v>
      </c>
      <c r="S150" t="s">
        <v>24</v>
      </c>
      <c r="T150" t="str">
        <f t="shared" si="20"/>
        <v>7.2 估算成本</v>
      </c>
      <c r="U150" t="s">
        <v>24</v>
      </c>
      <c r="V150" t="s">
        <v>24</v>
      </c>
      <c r="W150" t="str">
        <f t="shared" si="21"/>
        <v/>
      </c>
      <c r="X150" t="s">
        <v>24</v>
      </c>
      <c r="Y150" t="str">
        <f t="shared" si="22"/>
        <v>输入</v>
      </c>
      <c r="Z150" t="s">
        <v>24</v>
      </c>
      <c r="AA150" t="str">
        <f t="shared" si="23"/>
        <v>[风险登记册](项目文件-风险登记册)</v>
      </c>
      <c r="AB150" t="s">
        <v>24</v>
      </c>
    </row>
    <row r="151" spans="2:28">
      <c r="B151">
        <v>7.3</v>
      </c>
      <c r="C151" t="s">
        <v>86</v>
      </c>
      <c r="D151" t="s">
        <v>134</v>
      </c>
      <c r="G151" t="str">
        <f t="shared" si="16"/>
        <v>更新项目进度计划</v>
      </c>
      <c r="H151" t="str">
        <f>VLOOKUP(B151,'表-章节'!A:C,2,FALSE)</f>
        <v>07.3</v>
      </c>
      <c r="I151" t="str">
        <f>VLOOKUP(B151,'表-章节'!A:C,3,FALSE)</f>
        <v>7.3 制定预算</v>
      </c>
      <c r="J151">
        <f>IF(AND(C151="输出",ISNA(VLOOKUP("输出"&amp;D151,D$1:D150,1,FALSE))),J150+1,J150)</f>
        <v>18</v>
      </c>
      <c r="K151">
        <f>VLOOKUP("输出"&amp;D151,G:J,4,FALSE)</f>
        <v>13</v>
      </c>
      <c r="L151">
        <f t="shared" si="17"/>
        <v>2</v>
      </c>
      <c r="M151" t="s">
        <v>202</v>
      </c>
      <c r="O151" t="s">
        <v>24</v>
      </c>
      <c r="P151" t="str">
        <f t="shared" si="18"/>
        <v>[项目进度计划](项目文件-项目进度计划)</v>
      </c>
      <c r="Q151" t="s">
        <v>24</v>
      </c>
      <c r="R151" t="str">
        <f t="shared" si="19"/>
        <v>更新</v>
      </c>
      <c r="S151" t="s">
        <v>24</v>
      </c>
      <c r="T151" t="str">
        <f t="shared" si="20"/>
        <v>7.3 制定预算</v>
      </c>
      <c r="U151" t="s">
        <v>24</v>
      </c>
      <c r="V151" t="s">
        <v>24</v>
      </c>
      <c r="W151" t="str">
        <f t="shared" si="21"/>
        <v>7.3 制定预算</v>
      </c>
      <c r="X151" t="s">
        <v>24</v>
      </c>
      <c r="Y151" t="str">
        <f t="shared" si="22"/>
        <v>更新</v>
      </c>
      <c r="Z151" t="s">
        <v>24</v>
      </c>
      <c r="AA151" t="str">
        <f t="shared" si="23"/>
        <v>[项目进度计划](项目文件-项目进度计划)</v>
      </c>
      <c r="AB151" t="s">
        <v>24</v>
      </c>
    </row>
    <row r="152" spans="2:28">
      <c r="B152">
        <v>7.3</v>
      </c>
      <c r="C152" t="s">
        <v>86</v>
      </c>
      <c r="D152" t="s">
        <v>158</v>
      </c>
      <c r="G152" t="str">
        <f t="shared" si="16"/>
        <v>更新成本估算</v>
      </c>
      <c r="H152" t="str">
        <f>VLOOKUP(B152,'表-章节'!A:C,2,FALSE)</f>
        <v>07.3</v>
      </c>
      <c r="I152" t="str">
        <f>VLOOKUP(B152,'表-章节'!A:C,3,FALSE)</f>
        <v>7.3 制定预算</v>
      </c>
      <c r="J152">
        <f>IF(AND(C152="输出",ISNA(VLOOKUP("输出"&amp;D152,D$1:D151,1,FALSE))),J151+1,J151)</f>
        <v>18</v>
      </c>
      <c r="K152">
        <f>VLOOKUP("输出"&amp;D152,G:J,4,FALSE)</f>
        <v>18</v>
      </c>
      <c r="L152">
        <f t="shared" si="17"/>
        <v>2</v>
      </c>
      <c r="M152" t="s">
        <v>212</v>
      </c>
      <c r="O152" t="s">
        <v>24</v>
      </c>
      <c r="P152" t="str">
        <f t="shared" si="18"/>
        <v>[成本估算](项目文件-成本估算)</v>
      </c>
      <c r="Q152" t="s">
        <v>24</v>
      </c>
      <c r="R152" t="str">
        <f t="shared" si="19"/>
        <v>更新</v>
      </c>
      <c r="S152" t="s">
        <v>24</v>
      </c>
      <c r="T152" t="str">
        <f t="shared" si="20"/>
        <v>7.3 制定预算</v>
      </c>
      <c r="U152" t="s">
        <v>24</v>
      </c>
      <c r="V152" t="s">
        <v>24</v>
      </c>
      <c r="W152" t="str">
        <f t="shared" si="21"/>
        <v/>
      </c>
      <c r="X152" t="s">
        <v>24</v>
      </c>
      <c r="Y152" t="str">
        <f t="shared" si="22"/>
        <v>更新</v>
      </c>
      <c r="Z152" t="s">
        <v>24</v>
      </c>
      <c r="AA152" t="str">
        <f t="shared" si="23"/>
        <v>[成本估算](项目文件-成本估算)</v>
      </c>
      <c r="AB152" t="s">
        <v>24</v>
      </c>
    </row>
    <row r="153" spans="2:28">
      <c r="B153">
        <v>7.3</v>
      </c>
      <c r="C153" t="s">
        <v>86</v>
      </c>
      <c r="D153" t="s">
        <v>137</v>
      </c>
      <c r="G153" t="str">
        <f t="shared" si="16"/>
        <v>更新风险登记册</v>
      </c>
      <c r="H153" t="str">
        <f>VLOOKUP(B153,'表-章节'!A:C,2,FALSE)</f>
        <v>07.3</v>
      </c>
      <c r="I153" t="str">
        <f>VLOOKUP(B153,'表-章节'!A:C,3,FALSE)</f>
        <v>7.3 制定预算</v>
      </c>
      <c r="J153">
        <f>IF(AND(C153="输出",ISNA(VLOOKUP("输出"&amp;D153,D$1:D152,1,FALSE))),J152+1,J152)</f>
        <v>18</v>
      </c>
      <c r="K153">
        <f>VLOOKUP("输出"&amp;D153,G:J,4,FALSE)</f>
        <v>32</v>
      </c>
      <c r="L153">
        <f t="shared" si="17"/>
        <v>2</v>
      </c>
      <c r="M153" t="s">
        <v>225</v>
      </c>
      <c r="O153" t="s">
        <v>24</v>
      </c>
      <c r="P153" t="str">
        <f t="shared" si="18"/>
        <v>[风险登记册](项目文件-风险登记册)</v>
      </c>
      <c r="Q153" t="s">
        <v>24</v>
      </c>
      <c r="R153" t="str">
        <f t="shared" si="19"/>
        <v>更新</v>
      </c>
      <c r="S153" t="s">
        <v>24</v>
      </c>
      <c r="T153" t="str">
        <f t="shared" si="20"/>
        <v>7.3 制定预算</v>
      </c>
      <c r="U153" t="s">
        <v>24</v>
      </c>
      <c r="V153" t="s">
        <v>24</v>
      </c>
      <c r="W153" t="str">
        <f t="shared" si="21"/>
        <v/>
      </c>
      <c r="X153" t="s">
        <v>24</v>
      </c>
      <c r="Y153" t="str">
        <f t="shared" si="22"/>
        <v>更新</v>
      </c>
      <c r="Z153" t="s">
        <v>24</v>
      </c>
      <c r="AA153" t="str">
        <f t="shared" si="23"/>
        <v>[风险登记册](项目文件-风险登记册)</v>
      </c>
      <c r="AB153" t="s">
        <v>24</v>
      </c>
    </row>
    <row r="154" spans="2:28">
      <c r="B154">
        <v>7.3</v>
      </c>
      <c r="C154" t="s">
        <v>88</v>
      </c>
      <c r="D154" t="s">
        <v>142</v>
      </c>
      <c r="G154" t="str">
        <f t="shared" si="16"/>
        <v>输入估算依据</v>
      </c>
      <c r="H154" t="str">
        <f>VLOOKUP(B154,'表-章节'!A:C,2,FALSE)</f>
        <v>07.3</v>
      </c>
      <c r="I154" t="str">
        <f>VLOOKUP(B154,'表-章节'!A:C,3,FALSE)</f>
        <v>7.3 制定预算</v>
      </c>
      <c r="J154">
        <f>IF(AND(C154="输出",ISNA(VLOOKUP("输出"&amp;D154,D$1:D153,1,FALSE))),J153+1,J153)</f>
        <v>18</v>
      </c>
      <c r="K154">
        <f>VLOOKUP("输出"&amp;D154,G:J,4,FALSE)</f>
        <v>12</v>
      </c>
      <c r="L154">
        <f t="shared" si="17"/>
        <v>3</v>
      </c>
      <c r="M154" t="s">
        <v>177</v>
      </c>
      <c r="O154" t="s">
        <v>24</v>
      </c>
      <c r="P154" t="str">
        <f t="shared" si="18"/>
        <v>[估算依据](项目文件-估算依据)</v>
      </c>
      <c r="Q154" t="s">
        <v>24</v>
      </c>
      <c r="R154" t="str">
        <f t="shared" si="19"/>
        <v>输入</v>
      </c>
      <c r="S154" t="s">
        <v>24</v>
      </c>
      <c r="T154" t="str">
        <f t="shared" si="20"/>
        <v>7.3 制定预算</v>
      </c>
      <c r="U154" t="s">
        <v>24</v>
      </c>
      <c r="V154" t="s">
        <v>24</v>
      </c>
      <c r="W154" t="str">
        <f t="shared" si="21"/>
        <v/>
      </c>
      <c r="X154" t="s">
        <v>24</v>
      </c>
      <c r="Y154" t="str">
        <f t="shared" si="22"/>
        <v>输入</v>
      </c>
      <c r="Z154" t="s">
        <v>24</v>
      </c>
      <c r="AA154" t="str">
        <f t="shared" si="23"/>
        <v>[估算依据](项目文件-估算依据)</v>
      </c>
      <c r="AB154" t="s">
        <v>24</v>
      </c>
    </row>
    <row r="155" spans="2:28">
      <c r="B155">
        <v>7.3</v>
      </c>
      <c r="C155" t="s">
        <v>88</v>
      </c>
      <c r="D155" t="s">
        <v>134</v>
      </c>
      <c r="G155" t="str">
        <f t="shared" si="16"/>
        <v>输入项目进度计划</v>
      </c>
      <c r="H155" t="str">
        <f>VLOOKUP(B155,'表-章节'!A:C,2,FALSE)</f>
        <v>07.3</v>
      </c>
      <c r="I155" t="str">
        <f>VLOOKUP(B155,'表-章节'!A:C,3,FALSE)</f>
        <v>7.3 制定预算</v>
      </c>
      <c r="J155">
        <f>IF(AND(C155="输出",ISNA(VLOOKUP("输出"&amp;D155,D$1:D154,1,FALSE))),J154+1,J154)</f>
        <v>18</v>
      </c>
      <c r="K155">
        <f>VLOOKUP("输出"&amp;D155,G:J,4,FALSE)</f>
        <v>13</v>
      </c>
      <c r="L155">
        <f t="shared" si="17"/>
        <v>3</v>
      </c>
      <c r="M155" t="s">
        <v>200</v>
      </c>
      <c r="O155" t="s">
        <v>24</v>
      </c>
      <c r="P155" t="str">
        <f t="shared" si="18"/>
        <v>[项目进度计划](项目文件-项目进度计划)</v>
      </c>
      <c r="Q155" t="s">
        <v>24</v>
      </c>
      <c r="R155" t="str">
        <f t="shared" si="19"/>
        <v>输入</v>
      </c>
      <c r="S155" t="s">
        <v>24</v>
      </c>
      <c r="T155" t="str">
        <f t="shared" si="20"/>
        <v>7.3 制定预算</v>
      </c>
      <c r="U155" t="s">
        <v>24</v>
      </c>
      <c r="V155" t="s">
        <v>24</v>
      </c>
      <c r="W155" t="str">
        <f t="shared" si="21"/>
        <v/>
      </c>
      <c r="X155" t="s">
        <v>24</v>
      </c>
      <c r="Y155" t="str">
        <f t="shared" si="22"/>
        <v>输入</v>
      </c>
      <c r="Z155" t="s">
        <v>24</v>
      </c>
      <c r="AA155" t="str">
        <f t="shared" si="23"/>
        <v>[项目进度计划](项目文件-项目进度计划)</v>
      </c>
      <c r="AB155" t="s">
        <v>24</v>
      </c>
    </row>
    <row r="156" spans="2:28">
      <c r="B156">
        <v>7.3</v>
      </c>
      <c r="C156" t="s">
        <v>88</v>
      </c>
      <c r="D156" t="s">
        <v>158</v>
      </c>
      <c r="G156" t="str">
        <f t="shared" si="16"/>
        <v>输入成本估算</v>
      </c>
      <c r="H156" t="str">
        <f>VLOOKUP(B156,'表-章节'!A:C,2,FALSE)</f>
        <v>07.3</v>
      </c>
      <c r="I156" t="str">
        <f>VLOOKUP(B156,'表-章节'!A:C,3,FALSE)</f>
        <v>7.3 制定预算</v>
      </c>
      <c r="J156">
        <f>IF(AND(C156="输出",ISNA(VLOOKUP("输出"&amp;D156,D$1:D155,1,FALSE))),J155+1,J155)</f>
        <v>18</v>
      </c>
      <c r="K156">
        <f>VLOOKUP("输出"&amp;D156,G:J,4,FALSE)</f>
        <v>18</v>
      </c>
      <c r="L156">
        <f t="shared" si="17"/>
        <v>3</v>
      </c>
      <c r="M156" t="s">
        <v>213</v>
      </c>
      <c r="O156" t="s">
        <v>24</v>
      </c>
      <c r="P156" t="str">
        <f t="shared" si="18"/>
        <v>[成本估算](项目文件-成本估算)</v>
      </c>
      <c r="Q156" t="s">
        <v>24</v>
      </c>
      <c r="R156" t="str">
        <f t="shared" si="19"/>
        <v>输入</v>
      </c>
      <c r="S156" t="s">
        <v>24</v>
      </c>
      <c r="T156" t="str">
        <f t="shared" si="20"/>
        <v>7.3 制定预算</v>
      </c>
      <c r="U156" t="s">
        <v>24</v>
      </c>
      <c r="V156" t="s">
        <v>24</v>
      </c>
      <c r="W156" t="str">
        <f t="shared" si="21"/>
        <v/>
      </c>
      <c r="X156" t="s">
        <v>24</v>
      </c>
      <c r="Y156" t="str">
        <f t="shared" si="22"/>
        <v>输入</v>
      </c>
      <c r="Z156" t="s">
        <v>24</v>
      </c>
      <c r="AA156" t="str">
        <f t="shared" si="23"/>
        <v>[成本估算](项目文件-成本估算)</v>
      </c>
      <c r="AB156" t="s">
        <v>24</v>
      </c>
    </row>
    <row r="157" spans="2:28">
      <c r="B157">
        <v>7.3</v>
      </c>
      <c r="C157" t="s">
        <v>88</v>
      </c>
      <c r="D157" t="s">
        <v>137</v>
      </c>
      <c r="G157" t="str">
        <f t="shared" si="16"/>
        <v>输入风险登记册</v>
      </c>
      <c r="H157" t="str">
        <f>VLOOKUP(B157,'表-章节'!A:C,2,FALSE)</f>
        <v>07.3</v>
      </c>
      <c r="I157" t="str">
        <f>VLOOKUP(B157,'表-章节'!A:C,3,FALSE)</f>
        <v>7.3 制定预算</v>
      </c>
      <c r="J157">
        <f>IF(AND(C157="输出",ISNA(VLOOKUP("输出"&amp;D157,D$1:D156,1,FALSE))),J156+1,J156)</f>
        <v>18</v>
      </c>
      <c r="K157">
        <f>VLOOKUP("输出"&amp;D157,G:J,4,FALSE)</f>
        <v>32</v>
      </c>
      <c r="L157">
        <f t="shared" si="17"/>
        <v>3</v>
      </c>
      <c r="M157" t="s">
        <v>228</v>
      </c>
      <c r="O157" t="s">
        <v>24</v>
      </c>
      <c r="P157" t="str">
        <f t="shared" si="18"/>
        <v>[风险登记册](项目文件-风险登记册)</v>
      </c>
      <c r="Q157" t="s">
        <v>24</v>
      </c>
      <c r="R157" t="str">
        <f t="shared" si="19"/>
        <v>输入</v>
      </c>
      <c r="S157" t="s">
        <v>24</v>
      </c>
      <c r="T157" t="str">
        <f t="shared" si="20"/>
        <v>7.3 制定预算</v>
      </c>
      <c r="U157" t="s">
        <v>24</v>
      </c>
      <c r="V157" t="s">
        <v>24</v>
      </c>
      <c r="W157" t="str">
        <f t="shared" si="21"/>
        <v/>
      </c>
      <c r="X157" t="s">
        <v>24</v>
      </c>
      <c r="Y157" t="str">
        <f t="shared" si="22"/>
        <v>输入</v>
      </c>
      <c r="Z157" t="s">
        <v>24</v>
      </c>
      <c r="AA157" t="str">
        <f t="shared" si="23"/>
        <v>[风险登记册](项目文件-风险登记册)</v>
      </c>
      <c r="AB157" t="s">
        <v>24</v>
      </c>
    </row>
    <row r="158" spans="2:28">
      <c r="B158">
        <v>7.4</v>
      </c>
      <c r="C158" t="s">
        <v>84</v>
      </c>
      <c r="D158" t="s">
        <v>143</v>
      </c>
      <c r="G158" t="str">
        <f t="shared" si="16"/>
        <v>输出成本预测</v>
      </c>
      <c r="H158" t="str">
        <f>VLOOKUP(B158,'表-章节'!A:C,2,FALSE)</f>
        <v>07.4</v>
      </c>
      <c r="I158" t="str">
        <f>VLOOKUP(B158,'表-章节'!A:C,3,FALSE)</f>
        <v>7.4 控制成本</v>
      </c>
      <c r="J158">
        <f>IF(AND(C158="输出",ISNA(VLOOKUP("输出"&amp;D158,D$1:D157,1,FALSE))),J157+1,J157)</f>
        <v>19</v>
      </c>
      <c r="K158">
        <f>VLOOKUP("输出"&amp;D158,G:J,4,FALSE)</f>
        <v>19</v>
      </c>
      <c r="L158">
        <f t="shared" si="17"/>
        <v>1</v>
      </c>
      <c r="M158" t="s">
        <v>216</v>
      </c>
      <c r="O158" t="s">
        <v>24</v>
      </c>
      <c r="P158" t="str">
        <f t="shared" si="18"/>
        <v>[成本预测](项目文件-成本预测)</v>
      </c>
      <c r="Q158" t="s">
        <v>24</v>
      </c>
      <c r="R158" t="str">
        <f t="shared" si="19"/>
        <v>输出</v>
      </c>
      <c r="S158" t="s">
        <v>24</v>
      </c>
      <c r="T158" t="str">
        <f t="shared" si="20"/>
        <v>7.4 控制成本</v>
      </c>
      <c r="U158" t="s">
        <v>24</v>
      </c>
      <c r="V158" t="s">
        <v>24</v>
      </c>
      <c r="W158" t="str">
        <f t="shared" si="21"/>
        <v>7.4 控制成本</v>
      </c>
      <c r="X158" t="s">
        <v>24</v>
      </c>
      <c r="Y158" t="str">
        <f t="shared" si="22"/>
        <v>输出</v>
      </c>
      <c r="Z158" t="s">
        <v>24</v>
      </c>
      <c r="AA158" t="str">
        <f t="shared" si="23"/>
        <v>[成本预测](项目文件-成本预测)</v>
      </c>
      <c r="AB158" t="s">
        <v>24</v>
      </c>
    </row>
    <row r="159" spans="2:28">
      <c r="B159">
        <v>7.4</v>
      </c>
      <c r="C159" t="s">
        <v>86</v>
      </c>
      <c r="D159" s="3" t="s">
        <v>128</v>
      </c>
      <c r="G159" t="str">
        <f t="shared" si="16"/>
        <v>更新假设日志</v>
      </c>
      <c r="H159" t="str">
        <f>VLOOKUP(B159,'表-章节'!A:C,2,FALSE)</f>
        <v>07.4</v>
      </c>
      <c r="I159" t="str">
        <f>VLOOKUP(B159,'表-章节'!A:C,3,FALSE)</f>
        <v>7.4 控制成本</v>
      </c>
      <c r="J159">
        <f>IF(AND(C159="输出",ISNA(VLOOKUP("输出"&amp;D159,D$1:D158,1,FALSE))),J158+1,J158)</f>
        <v>19</v>
      </c>
      <c r="K159">
        <f>VLOOKUP("输出"&amp;D159,G:J,4,FALSE)</f>
        <v>1</v>
      </c>
      <c r="L159">
        <f t="shared" si="17"/>
        <v>2</v>
      </c>
      <c r="M159" t="s">
        <v>222</v>
      </c>
      <c r="O159" t="s">
        <v>24</v>
      </c>
      <c r="P159" t="str">
        <f t="shared" si="18"/>
        <v>[假设日志](项目文件-假设日志)</v>
      </c>
      <c r="Q159" t="s">
        <v>24</v>
      </c>
      <c r="R159" t="str">
        <f t="shared" si="19"/>
        <v>更新</v>
      </c>
      <c r="S159" t="s">
        <v>24</v>
      </c>
      <c r="T159" t="str">
        <f t="shared" si="20"/>
        <v>7.4 控制成本</v>
      </c>
      <c r="U159" t="s">
        <v>24</v>
      </c>
      <c r="V159" t="s">
        <v>24</v>
      </c>
      <c r="W159" t="str">
        <f t="shared" si="21"/>
        <v/>
      </c>
      <c r="X159" t="s">
        <v>24</v>
      </c>
      <c r="Y159" t="str">
        <f t="shared" si="22"/>
        <v>更新</v>
      </c>
      <c r="Z159" t="s">
        <v>24</v>
      </c>
      <c r="AA159" t="str">
        <f t="shared" si="23"/>
        <v>[假设日志](项目文件-假设日志)</v>
      </c>
      <c r="AB159" t="s">
        <v>24</v>
      </c>
    </row>
    <row r="160" spans="2:28">
      <c r="B160">
        <v>7.4</v>
      </c>
      <c r="C160" t="s">
        <v>86</v>
      </c>
      <c r="D160" t="s">
        <v>131</v>
      </c>
      <c r="G160" t="str">
        <f t="shared" si="16"/>
        <v>更新经验教训登记册</v>
      </c>
      <c r="H160" t="str">
        <f>VLOOKUP(B160,'表-章节'!A:C,2,FALSE)</f>
        <v>07.4</v>
      </c>
      <c r="I160" t="str">
        <f>VLOOKUP(B160,'表-章节'!A:C,3,FALSE)</f>
        <v>7.4 控制成本</v>
      </c>
      <c r="J160">
        <f>IF(AND(C160="输出",ISNA(VLOOKUP("输出"&amp;D160,D$1:D159,1,FALSE))),J159+1,J159)</f>
        <v>19</v>
      </c>
      <c r="K160">
        <f>VLOOKUP("输出"&amp;D160,G:J,4,FALSE)</f>
        <v>3</v>
      </c>
      <c r="L160">
        <f t="shared" si="17"/>
        <v>2</v>
      </c>
      <c r="M160" t="s">
        <v>223</v>
      </c>
      <c r="O160" t="s">
        <v>24</v>
      </c>
      <c r="P160" t="str">
        <f t="shared" si="18"/>
        <v>[经验教训登记册](项目文件-经验教训登记册)</v>
      </c>
      <c r="Q160" t="s">
        <v>24</v>
      </c>
      <c r="R160" t="str">
        <f t="shared" si="19"/>
        <v>更新</v>
      </c>
      <c r="S160" t="s">
        <v>24</v>
      </c>
      <c r="T160" t="str">
        <f t="shared" si="20"/>
        <v>7.4 控制成本</v>
      </c>
      <c r="U160" t="s">
        <v>24</v>
      </c>
      <c r="V160" t="s">
        <v>24</v>
      </c>
      <c r="W160" t="str">
        <f t="shared" si="21"/>
        <v/>
      </c>
      <c r="X160" t="s">
        <v>24</v>
      </c>
      <c r="Y160" t="str">
        <f t="shared" si="22"/>
        <v>更新</v>
      </c>
      <c r="Z160" t="s">
        <v>24</v>
      </c>
      <c r="AA160" t="str">
        <f t="shared" si="23"/>
        <v>[经验教训登记册](项目文件-经验教训登记册)</v>
      </c>
      <c r="AB160" t="s">
        <v>24</v>
      </c>
    </row>
    <row r="161" spans="2:28">
      <c r="B161">
        <v>7.4</v>
      </c>
      <c r="C161" t="s">
        <v>86</v>
      </c>
      <c r="D161" t="s">
        <v>142</v>
      </c>
      <c r="G161" t="str">
        <f t="shared" si="16"/>
        <v>更新估算依据</v>
      </c>
      <c r="H161" t="str">
        <f>VLOOKUP(B161,'表-章节'!A:C,2,FALSE)</f>
        <v>07.4</v>
      </c>
      <c r="I161" t="str">
        <f>VLOOKUP(B161,'表-章节'!A:C,3,FALSE)</f>
        <v>7.4 控制成本</v>
      </c>
      <c r="J161">
        <f>IF(AND(C161="输出",ISNA(VLOOKUP("输出"&amp;D161,D$1:D160,1,FALSE))),J160+1,J160)</f>
        <v>19</v>
      </c>
      <c r="K161">
        <f>VLOOKUP("输出"&amp;D161,G:J,4,FALSE)</f>
        <v>12</v>
      </c>
      <c r="L161">
        <f t="shared" si="17"/>
        <v>2</v>
      </c>
      <c r="M161" t="s">
        <v>191</v>
      </c>
      <c r="O161" t="s">
        <v>24</v>
      </c>
      <c r="P161" t="str">
        <f t="shared" si="18"/>
        <v>[估算依据](项目文件-估算依据)</v>
      </c>
      <c r="Q161" t="s">
        <v>24</v>
      </c>
      <c r="R161" t="str">
        <f t="shared" si="19"/>
        <v>更新</v>
      </c>
      <c r="S161" t="s">
        <v>24</v>
      </c>
      <c r="T161" t="str">
        <f t="shared" si="20"/>
        <v>7.4 控制成本</v>
      </c>
      <c r="U161" t="s">
        <v>24</v>
      </c>
      <c r="V161" t="s">
        <v>24</v>
      </c>
      <c r="W161" t="str">
        <f t="shared" si="21"/>
        <v/>
      </c>
      <c r="X161" t="s">
        <v>24</v>
      </c>
      <c r="Y161" t="str">
        <f t="shared" si="22"/>
        <v>更新</v>
      </c>
      <c r="Z161" t="s">
        <v>24</v>
      </c>
      <c r="AA161" t="str">
        <f t="shared" si="23"/>
        <v>[估算依据](项目文件-估算依据)</v>
      </c>
      <c r="AB161" t="s">
        <v>24</v>
      </c>
    </row>
    <row r="162" spans="2:28">
      <c r="B162">
        <v>7.4</v>
      </c>
      <c r="C162" t="s">
        <v>86</v>
      </c>
      <c r="D162" t="s">
        <v>158</v>
      </c>
      <c r="G162" t="str">
        <f t="shared" si="16"/>
        <v>更新成本估算</v>
      </c>
      <c r="H162" t="str">
        <f>VLOOKUP(B162,'表-章节'!A:C,2,FALSE)</f>
        <v>07.4</v>
      </c>
      <c r="I162" t="str">
        <f>VLOOKUP(B162,'表-章节'!A:C,3,FALSE)</f>
        <v>7.4 控制成本</v>
      </c>
      <c r="J162">
        <f>IF(AND(C162="输出",ISNA(VLOOKUP("输出"&amp;D162,D$1:D161,1,FALSE))),J161+1,J161)</f>
        <v>19</v>
      </c>
      <c r="K162">
        <f>VLOOKUP("输出"&amp;D162,G:J,4,FALSE)</f>
        <v>18</v>
      </c>
      <c r="L162">
        <f t="shared" si="17"/>
        <v>2</v>
      </c>
      <c r="M162" t="s">
        <v>212</v>
      </c>
      <c r="O162" t="s">
        <v>24</v>
      </c>
      <c r="P162" t="str">
        <f t="shared" si="18"/>
        <v>[成本估算](项目文件-成本估算)</v>
      </c>
      <c r="Q162" t="s">
        <v>24</v>
      </c>
      <c r="R162" t="str">
        <f t="shared" si="19"/>
        <v>更新</v>
      </c>
      <c r="S162" t="s">
        <v>24</v>
      </c>
      <c r="T162" t="str">
        <f t="shared" si="20"/>
        <v>7.4 控制成本</v>
      </c>
      <c r="U162" t="s">
        <v>24</v>
      </c>
      <c r="V162" t="s">
        <v>24</v>
      </c>
      <c r="W162" t="str">
        <f t="shared" si="21"/>
        <v/>
      </c>
      <c r="X162" t="s">
        <v>24</v>
      </c>
      <c r="Y162" t="str">
        <f t="shared" si="22"/>
        <v>更新</v>
      </c>
      <c r="Z162" t="s">
        <v>24</v>
      </c>
      <c r="AA162" t="str">
        <f t="shared" si="23"/>
        <v>[成本估算](项目文件-成本估算)</v>
      </c>
      <c r="AB162" t="s">
        <v>24</v>
      </c>
    </row>
    <row r="163" spans="2:28">
      <c r="B163">
        <v>7.4</v>
      </c>
      <c r="C163" t="s">
        <v>86</v>
      </c>
      <c r="D163" t="s">
        <v>137</v>
      </c>
      <c r="G163" t="str">
        <f t="shared" si="16"/>
        <v>更新风险登记册</v>
      </c>
      <c r="H163" t="str">
        <f>VLOOKUP(B163,'表-章节'!A:C,2,FALSE)</f>
        <v>07.4</v>
      </c>
      <c r="I163" t="str">
        <f>VLOOKUP(B163,'表-章节'!A:C,3,FALSE)</f>
        <v>7.4 控制成本</v>
      </c>
      <c r="J163">
        <f>IF(AND(C163="输出",ISNA(VLOOKUP("输出"&amp;D163,D$1:D162,1,FALSE))),J162+1,J162)</f>
        <v>19</v>
      </c>
      <c r="K163">
        <f>VLOOKUP("输出"&amp;D163,G:J,4,FALSE)</f>
        <v>32</v>
      </c>
      <c r="L163">
        <f t="shared" si="17"/>
        <v>2</v>
      </c>
      <c r="M163" t="s">
        <v>225</v>
      </c>
      <c r="O163" t="s">
        <v>24</v>
      </c>
      <c r="P163" t="str">
        <f t="shared" si="18"/>
        <v>[风险登记册](项目文件-风险登记册)</v>
      </c>
      <c r="Q163" t="s">
        <v>24</v>
      </c>
      <c r="R163" t="str">
        <f t="shared" si="19"/>
        <v>更新</v>
      </c>
      <c r="S163" t="s">
        <v>24</v>
      </c>
      <c r="T163" t="str">
        <f t="shared" si="20"/>
        <v>7.4 控制成本</v>
      </c>
      <c r="U163" t="s">
        <v>24</v>
      </c>
      <c r="V163" t="s">
        <v>24</v>
      </c>
      <c r="W163" t="str">
        <f t="shared" si="21"/>
        <v/>
      </c>
      <c r="X163" t="s">
        <v>24</v>
      </c>
      <c r="Y163" t="str">
        <f t="shared" si="22"/>
        <v>更新</v>
      </c>
      <c r="Z163" t="s">
        <v>24</v>
      </c>
      <c r="AA163" t="str">
        <f t="shared" si="23"/>
        <v>[风险登记册](项目文件-风险登记册)</v>
      </c>
      <c r="AB163" t="s">
        <v>24</v>
      </c>
    </row>
    <row r="164" spans="2:28">
      <c r="B164">
        <v>7.4</v>
      </c>
      <c r="C164" t="s">
        <v>88</v>
      </c>
      <c r="D164" t="s">
        <v>131</v>
      </c>
      <c r="G164" t="str">
        <f t="shared" si="16"/>
        <v>输入经验教训登记册</v>
      </c>
      <c r="H164" t="str">
        <f>VLOOKUP(B164,'表-章节'!A:C,2,FALSE)</f>
        <v>07.4</v>
      </c>
      <c r="I164" t="str">
        <f>VLOOKUP(B164,'表-章节'!A:C,3,FALSE)</f>
        <v>7.4 控制成本</v>
      </c>
      <c r="J164">
        <f>IF(AND(C164="输出",ISNA(VLOOKUP("输出"&amp;D164,D$1:D163,1,FALSE))),J163+1,J163)</f>
        <v>19</v>
      </c>
      <c r="K164">
        <f>VLOOKUP("输出"&amp;D164,G:J,4,FALSE)</f>
        <v>3</v>
      </c>
      <c r="L164">
        <f t="shared" si="17"/>
        <v>3</v>
      </c>
      <c r="M164" t="s">
        <v>175</v>
      </c>
      <c r="O164" t="s">
        <v>24</v>
      </c>
      <c r="P164" t="str">
        <f t="shared" si="18"/>
        <v>[经验教训登记册](项目文件-经验教训登记册)</v>
      </c>
      <c r="Q164" t="s">
        <v>24</v>
      </c>
      <c r="R164" t="str">
        <f t="shared" si="19"/>
        <v>输入</v>
      </c>
      <c r="S164" t="s">
        <v>24</v>
      </c>
      <c r="T164" t="str">
        <f t="shared" si="20"/>
        <v>7.4 控制成本</v>
      </c>
      <c r="U164" t="s">
        <v>24</v>
      </c>
      <c r="V164" t="s">
        <v>24</v>
      </c>
      <c r="W164" t="str">
        <f t="shared" si="21"/>
        <v/>
      </c>
      <c r="X164" t="s">
        <v>24</v>
      </c>
      <c r="Y164" t="str">
        <f t="shared" si="22"/>
        <v>输入</v>
      </c>
      <c r="Z164" t="s">
        <v>24</v>
      </c>
      <c r="AA164" t="str">
        <f t="shared" si="23"/>
        <v>[经验教训登记册](项目文件-经验教训登记册)</v>
      </c>
      <c r="AB164" t="s">
        <v>24</v>
      </c>
    </row>
    <row r="165" spans="2:28">
      <c r="B165">
        <v>8.1</v>
      </c>
      <c r="C165" t="s">
        <v>84</v>
      </c>
      <c r="D165" t="s">
        <v>159</v>
      </c>
      <c r="G165" t="str">
        <f t="shared" si="16"/>
        <v>输出质量测量指标</v>
      </c>
      <c r="H165" t="str">
        <f>VLOOKUP(B165,'表-章节'!A:C,2,FALSE)</f>
        <v>08.1</v>
      </c>
      <c r="I165" t="str">
        <f>VLOOKUP(B165,'表-章节'!A:C,3,FALSE)</f>
        <v>8.1 规划质量管理</v>
      </c>
      <c r="J165">
        <f>IF(AND(C165="输出",ISNA(VLOOKUP("输出"&amp;D165,D$1:D164,1,FALSE))),J164+1,J164)</f>
        <v>20</v>
      </c>
      <c r="K165">
        <f>VLOOKUP("输出"&amp;D165,G:J,4,FALSE)</f>
        <v>20</v>
      </c>
      <c r="L165">
        <f t="shared" si="17"/>
        <v>1</v>
      </c>
      <c r="M165" t="s">
        <v>218</v>
      </c>
      <c r="O165" t="s">
        <v>24</v>
      </c>
      <c r="P165" t="str">
        <f t="shared" si="18"/>
        <v>[质量测量指标](项目文件-质量测量指标)</v>
      </c>
      <c r="Q165" t="s">
        <v>24</v>
      </c>
      <c r="R165" t="str">
        <f t="shared" si="19"/>
        <v>输出</v>
      </c>
      <c r="S165" t="s">
        <v>24</v>
      </c>
      <c r="T165" t="str">
        <f t="shared" si="20"/>
        <v>8.1 规划质量管理</v>
      </c>
      <c r="U165" t="s">
        <v>24</v>
      </c>
      <c r="V165" t="s">
        <v>24</v>
      </c>
      <c r="W165" t="str">
        <f t="shared" si="21"/>
        <v>8.1 规划质量管理</v>
      </c>
      <c r="X165" t="s">
        <v>24</v>
      </c>
      <c r="Y165" t="str">
        <f t="shared" si="22"/>
        <v>输出</v>
      </c>
      <c r="Z165" t="s">
        <v>24</v>
      </c>
      <c r="AA165" t="str">
        <f t="shared" si="23"/>
        <v>[质量测量指标](项目文件-质量测量指标)</v>
      </c>
      <c r="AB165" t="s">
        <v>24</v>
      </c>
    </row>
    <row r="166" spans="2:28">
      <c r="B166">
        <v>8.1</v>
      </c>
      <c r="C166" t="s">
        <v>86</v>
      </c>
      <c r="D166" t="s">
        <v>131</v>
      </c>
      <c r="G166" t="str">
        <f t="shared" si="16"/>
        <v>更新经验教训登记册</v>
      </c>
      <c r="H166" t="str">
        <f>VLOOKUP(B166,'表-章节'!A:C,2,FALSE)</f>
        <v>08.1</v>
      </c>
      <c r="I166" t="str">
        <f>VLOOKUP(B166,'表-章节'!A:C,3,FALSE)</f>
        <v>8.1 规划质量管理</v>
      </c>
      <c r="J166">
        <f>IF(AND(C166="输出",ISNA(VLOOKUP("输出"&amp;D166,D$1:D165,1,FALSE))),J165+1,J165)</f>
        <v>20</v>
      </c>
      <c r="K166">
        <f>VLOOKUP("输出"&amp;D166,G:J,4,FALSE)</f>
        <v>3</v>
      </c>
      <c r="L166">
        <f t="shared" si="17"/>
        <v>2</v>
      </c>
      <c r="M166" t="s">
        <v>223</v>
      </c>
      <c r="O166" t="s">
        <v>24</v>
      </c>
      <c r="P166" t="str">
        <f t="shared" si="18"/>
        <v>[经验教训登记册](项目文件-经验教训登记册)</v>
      </c>
      <c r="Q166" t="s">
        <v>24</v>
      </c>
      <c r="R166" t="str">
        <f t="shared" si="19"/>
        <v>更新</v>
      </c>
      <c r="S166" t="s">
        <v>24</v>
      </c>
      <c r="T166" t="str">
        <f t="shared" si="20"/>
        <v>8.1 规划质量管理</v>
      </c>
      <c r="U166" t="s">
        <v>24</v>
      </c>
      <c r="V166" t="s">
        <v>24</v>
      </c>
      <c r="W166" t="str">
        <f t="shared" si="21"/>
        <v/>
      </c>
      <c r="X166" t="s">
        <v>24</v>
      </c>
      <c r="Y166" t="str">
        <f t="shared" si="22"/>
        <v>更新</v>
      </c>
      <c r="Z166" t="s">
        <v>24</v>
      </c>
      <c r="AA166" t="str">
        <f t="shared" si="23"/>
        <v>[经验教训登记册](项目文件-经验教训登记册)</v>
      </c>
      <c r="AB166" t="s">
        <v>24</v>
      </c>
    </row>
    <row r="167" spans="2:28">
      <c r="B167">
        <v>8.1</v>
      </c>
      <c r="C167" t="s">
        <v>86</v>
      </c>
      <c r="D167" t="s">
        <v>135</v>
      </c>
      <c r="G167" t="str">
        <f t="shared" si="16"/>
        <v>更新需求跟踪矩阵</v>
      </c>
      <c r="H167" t="str">
        <f>VLOOKUP(B167,'表-章节'!A:C,2,FALSE)</f>
        <v>08.1</v>
      </c>
      <c r="I167" t="str">
        <f>VLOOKUP(B167,'表-章节'!A:C,3,FALSE)</f>
        <v>8.1 规划质量管理</v>
      </c>
      <c r="J167">
        <f>IF(AND(C167="输出",ISNA(VLOOKUP("输出"&amp;D167,D$1:D166,1,FALSE))),J166+1,J166)</f>
        <v>20</v>
      </c>
      <c r="K167">
        <f>VLOOKUP("输出"&amp;D167,G:J,4,FALSE)</f>
        <v>5</v>
      </c>
      <c r="L167">
        <f t="shared" si="17"/>
        <v>2</v>
      </c>
      <c r="M167" t="s">
        <v>239</v>
      </c>
      <c r="O167" t="s">
        <v>24</v>
      </c>
      <c r="P167" t="str">
        <f t="shared" si="18"/>
        <v>[需求跟踪矩阵](项目文件-需求跟踪矩阵)</v>
      </c>
      <c r="Q167" t="s">
        <v>24</v>
      </c>
      <c r="R167" t="str">
        <f t="shared" si="19"/>
        <v>更新</v>
      </c>
      <c r="S167" t="s">
        <v>24</v>
      </c>
      <c r="T167" t="str">
        <f t="shared" si="20"/>
        <v>8.1 规划质量管理</v>
      </c>
      <c r="U167" t="s">
        <v>24</v>
      </c>
      <c r="V167" t="s">
        <v>24</v>
      </c>
      <c r="W167" t="str">
        <f t="shared" si="21"/>
        <v/>
      </c>
      <c r="X167" t="s">
        <v>24</v>
      </c>
      <c r="Y167" t="str">
        <f t="shared" si="22"/>
        <v>更新</v>
      </c>
      <c r="Z167" t="s">
        <v>24</v>
      </c>
      <c r="AA167" t="str">
        <f t="shared" si="23"/>
        <v>[需求跟踪矩阵](项目文件-需求跟踪矩阵)</v>
      </c>
      <c r="AB167" t="s">
        <v>24</v>
      </c>
    </row>
    <row r="168" spans="2:28">
      <c r="B168">
        <v>8.1</v>
      </c>
      <c r="C168" t="s">
        <v>86</v>
      </c>
      <c r="D168" t="s">
        <v>137</v>
      </c>
      <c r="G168" t="str">
        <f t="shared" si="16"/>
        <v>更新风险登记册</v>
      </c>
      <c r="H168" t="str">
        <f>VLOOKUP(B168,'表-章节'!A:C,2,FALSE)</f>
        <v>08.1</v>
      </c>
      <c r="I168" t="str">
        <f>VLOOKUP(B168,'表-章节'!A:C,3,FALSE)</f>
        <v>8.1 规划质量管理</v>
      </c>
      <c r="J168">
        <f>IF(AND(C168="输出",ISNA(VLOOKUP("输出"&amp;D168,D$1:D167,1,FALSE))),J167+1,J167)</f>
        <v>20</v>
      </c>
      <c r="K168">
        <f>VLOOKUP("输出"&amp;D168,G:J,4,FALSE)</f>
        <v>32</v>
      </c>
      <c r="L168">
        <f t="shared" si="17"/>
        <v>2</v>
      </c>
      <c r="M168" t="s">
        <v>225</v>
      </c>
      <c r="O168" t="s">
        <v>24</v>
      </c>
      <c r="P168" t="str">
        <f t="shared" si="18"/>
        <v>[风险登记册](项目文件-风险登记册)</v>
      </c>
      <c r="Q168" t="s">
        <v>24</v>
      </c>
      <c r="R168" t="str">
        <f t="shared" si="19"/>
        <v>更新</v>
      </c>
      <c r="S168" t="s">
        <v>24</v>
      </c>
      <c r="T168" t="str">
        <f t="shared" si="20"/>
        <v>8.1 规划质量管理</v>
      </c>
      <c r="U168" t="s">
        <v>24</v>
      </c>
      <c r="V168" t="s">
        <v>24</v>
      </c>
      <c r="W168" t="str">
        <f t="shared" si="21"/>
        <v/>
      </c>
      <c r="X168" t="s">
        <v>24</v>
      </c>
      <c r="Y168" t="str">
        <f t="shared" si="22"/>
        <v>更新</v>
      </c>
      <c r="Z168" t="s">
        <v>24</v>
      </c>
      <c r="AA168" t="str">
        <f t="shared" si="23"/>
        <v>[风险登记册](项目文件-风险登记册)</v>
      </c>
      <c r="AB168" t="s">
        <v>24</v>
      </c>
    </row>
    <row r="169" spans="2:28">
      <c r="B169">
        <v>8.1</v>
      </c>
      <c r="C169" t="s">
        <v>86</v>
      </c>
      <c r="D169" t="s">
        <v>140</v>
      </c>
      <c r="G169" t="str">
        <f t="shared" si="16"/>
        <v>更新相关方登记册</v>
      </c>
      <c r="H169" t="str">
        <f>VLOOKUP(B169,'表-章节'!A:C,2,FALSE)</f>
        <v>08.1</v>
      </c>
      <c r="I169" t="str">
        <f>VLOOKUP(B169,'表-章节'!A:C,3,FALSE)</f>
        <v>8.1 规划质量管理</v>
      </c>
      <c r="J169">
        <f>IF(AND(C169="输出",ISNA(VLOOKUP("输出"&amp;D169,D$1:D168,1,FALSE))),J168+1,J168)</f>
        <v>20</v>
      </c>
      <c r="K169">
        <f>VLOOKUP("输出"&amp;D169,G:J,4,FALSE)</f>
        <v>35</v>
      </c>
      <c r="L169">
        <f t="shared" si="17"/>
        <v>2</v>
      </c>
      <c r="M169" t="s">
        <v>226</v>
      </c>
      <c r="O169" t="s">
        <v>24</v>
      </c>
      <c r="P169" t="str">
        <f t="shared" si="18"/>
        <v>[相关方登记册](项目文件-相关方登记册)</v>
      </c>
      <c r="Q169" t="s">
        <v>24</v>
      </c>
      <c r="R169" t="str">
        <f t="shared" si="19"/>
        <v>更新</v>
      </c>
      <c r="S169" t="s">
        <v>24</v>
      </c>
      <c r="T169" t="str">
        <f t="shared" si="20"/>
        <v>8.1 规划质量管理</v>
      </c>
      <c r="U169" t="s">
        <v>24</v>
      </c>
      <c r="V169" t="s">
        <v>24</v>
      </c>
      <c r="W169" t="str">
        <f t="shared" si="21"/>
        <v/>
      </c>
      <c r="X169" t="s">
        <v>24</v>
      </c>
      <c r="Y169" t="str">
        <f t="shared" si="22"/>
        <v>更新</v>
      </c>
      <c r="Z169" t="s">
        <v>24</v>
      </c>
      <c r="AA169" t="str">
        <f t="shared" si="23"/>
        <v>[相关方登记册](项目文件-相关方登记册)</v>
      </c>
      <c r="AB169" t="s">
        <v>24</v>
      </c>
    </row>
    <row r="170" spans="2:28">
      <c r="B170">
        <v>8.1</v>
      </c>
      <c r="C170" t="s">
        <v>88</v>
      </c>
      <c r="D170" t="s">
        <v>128</v>
      </c>
      <c r="G170" t="str">
        <f t="shared" si="16"/>
        <v>输入假设日志</v>
      </c>
      <c r="H170" t="str">
        <f>VLOOKUP(B170,'表-章节'!A:C,2,FALSE)</f>
        <v>08.1</v>
      </c>
      <c r="I170" t="str">
        <f>VLOOKUP(B170,'表-章节'!A:C,3,FALSE)</f>
        <v>8.1 规划质量管理</v>
      </c>
      <c r="J170">
        <f>IF(AND(C170="输出",ISNA(VLOOKUP("输出"&amp;D170,D$1:D169,1,FALSE))),J169+1,J169)</f>
        <v>20</v>
      </c>
      <c r="K170">
        <f>VLOOKUP("输出"&amp;D170,G:J,4,FALSE)</f>
        <v>1</v>
      </c>
      <c r="L170">
        <f t="shared" si="17"/>
        <v>3</v>
      </c>
      <c r="M170" t="s">
        <v>236</v>
      </c>
      <c r="O170" t="s">
        <v>24</v>
      </c>
      <c r="P170" t="str">
        <f t="shared" si="18"/>
        <v>[假设日志](项目文件-假设日志)</v>
      </c>
      <c r="Q170" t="s">
        <v>24</v>
      </c>
      <c r="R170" t="str">
        <f t="shared" si="19"/>
        <v>输入</v>
      </c>
      <c r="S170" t="s">
        <v>24</v>
      </c>
      <c r="T170" t="str">
        <f t="shared" si="20"/>
        <v>8.1 规划质量管理</v>
      </c>
      <c r="U170" t="s">
        <v>24</v>
      </c>
      <c r="V170" t="s">
        <v>24</v>
      </c>
      <c r="W170" t="str">
        <f t="shared" si="21"/>
        <v/>
      </c>
      <c r="X170" t="s">
        <v>24</v>
      </c>
      <c r="Y170" t="str">
        <f t="shared" si="22"/>
        <v>输入</v>
      </c>
      <c r="Z170" t="s">
        <v>24</v>
      </c>
      <c r="AA170" t="str">
        <f t="shared" si="23"/>
        <v>[假设日志](项目文件-假设日志)</v>
      </c>
      <c r="AB170" t="s">
        <v>24</v>
      </c>
    </row>
    <row r="171" spans="2:28">
      <c r="B171">
        <v>8.1</v>
      </c>
      <c r="C171" t="s">
        <v>88</v>
      </c>
      <c r="D171" t="s">
        <v>144</v>
      </c>
      <c r="G171" t="str">
        <f t="shared" si="16"/>
        <v>输入需求文件</v>
      </c>
      <c r="H171" t="str">
        <f>VLOOKUP(B171,'表-章节'!A:C,2,FALSE)</f>
        <v>08.1</v>
      </c>
      <c r="I171" t="str">
        <f>VLOOKUP(B171,'表-章节'!A:C,3,FALSE)</f>
        <v>8.1 规划质量管理</v>
      </c>
      <c r="J171">
        <f>IF(AND(C171="输出",ISNA(VLOOKUP("输出"&amp;D171,D$1:D170,1,FALSE))),J170+1,J170)</f>
        <v>20</v>
      </c>
      <c r="K171">
        <f>VLOOKUP("输出"&amp;D171,G:J,4,FALSE)</f>
        <v>4</v>
      </c>
      <c r="L171">
        <f t="shared" si="17"/>
        <v>3</v>
      </c>
      <c r="M171" t="s">
        <v>181</v>
      </c>
      <c r="O171" t="s">
        <v>24</v>
      </c>
      <c r="P171" t="str">
        <f t="shared" si="18"/>
        <v>[需求文件](项目文件-需求文件)</v>
      </c>
      <c r="Q171" t="s">
        <v>24</v>
      </c>
      <c r="R171" t="str">
        <f t="shared" si="19"/>
        <v>输入</v>
      </c>
      <c r="S171" t="s">
        <v>24</v>
      </c>
      <c r="T171" t="str">
        <f t="shared" si="20"/>
        <v>8.1 规划质量管理</v>
      </c>
      <c r="U171" t="s">
        <v>24</v>
      </c>
      <c r="V171" t="s">
        <v>24</v>
      </c>
      <c r="W171" t="str">
        <f t="shared" si="21"/>
        <v/>
      </c>
      <c r="X171" t="s">
        <v>24</v>
      </c>
      <c r="Y171" t="str">
        <f t="shared" si="22"/>
        <v>输入</v>
      </c>
      <c r="Z171" t="s">
        <v>24</v>
      </c>
      <c r="AA171" t="str">
        <f t="shared" si="23"/>
        <v>[需求文件](项目文件-需求文件)</v>
      </c>
      <c r="AB171" t="s">
        <v>24</v>
      </c>
    </row>
    <row r="172" spans="2:28">
      <c r="B172">
        <v>8.1</v>
      </c>
      <c r="C172" t="s">
        <v>88</v>
      </c>
      <c r="D172" t="s">
        <v>135</v>
      </c>
      <c r="G172" t="str">
        <f t="shared" si="16"/>
        <v>输入需求跟踪矩阵</v>
      </c>
      <c r="H172" t="str">
        <f>VLOOKUP(B172,'表-章节'!A:C,2,FALSE)</f>
        <v>08.1</v>
      </c>
      <c r="I172" t="str">
        <f>VLOOKUP(B172,'表-章节'!A:C,3,FALSE)</f>
        <v>8.1 规划质量管理</v>
      </c>
      <c r="J172">
        <f>IF(AND(C172="输出",ISNA(VLOOKUP("输出"&amp;D172,D$1:D171,1,FALSE))),J171+1,J171)</f>
        <v>20</v>
      </c>
      <c r="K172">
        <f>VLOOKUP("输出"&amp;D172,G:J,4,FALSE)</f>
        <v>5</v>
      </c>
      <c r="L172">
        <f t="shared" si="17"/>
        <v>3</v>
      </c>
      <c r="M172" t="s">
        <v>182</v>
      </c>
      <c r="O172" t="s">
        <v>24</v>
      </c>
      <c r="P172" t="str">
        <f t="shared" si="18"/>
        <v>[需求跟踪矩阵](项目文件-需求跟踪矩阵)</v>
      </c>
      <c r="Q172" t="s">
        <v>24</v>
      </c>
      <c r="R172" t="str">
        <f t="shared" si="19"/>
        <v>输入</v>
      </c>
      <c r="S172" t="s">
        <v>24</v>
      </c>
      <c r="T172" t="str">
        <f t="shared" si="20"/>
        <v>8.1 规划质量管理</v>
      </c>
      <c r="U172" t="s">
        <v>24</v>
      </c>
      <c r="V172" t="s">
        <v>24</v>
      </c>
      <c r="W172" t="str">
        <f t="shared" si="21"/>
        <v/>
      </c>
      <c r="X172" t="s">
        <v>24</v>
      </c>
      <c r="Y172" t="str">
        <f t="shared" si="22"/>
        <v>输入</v>
      </c>
      <c r="Z172" t="s">
        <v>24</v>
      </c>
      <c r="AA172" t="str">
        <f t="shared" si="23"/>
        <v>[需求跟踪矩阵](项目文件-需求跟踪矩阵)</v>
      </c>
      <c r="AB172" t="s">
        <v>24</v>
      </c>
    </row>
    <row r="173" spans="2:28">
      <c r="B173">
        <v>8.1</v>
      </c>
      <c r="C173" t="s">
        <v>88</v>
      </c>
      <c r="D173" t="s">
        <v>137</v>
      </c>
      <c r="G173" t="str">
        <f t="shared" si="16"/>
        <v>输入风险登记册</v>
      </c>
      <c r="H173" t="str">
        <f>VLOOKUP(B173,'表-章节'!A:C,2,FALSE)</f>
        <v>08.1</v>
      </c>
      <c r="I173" t="str">
        <f>VLOOKUP(B173,'表-章节'!A:C,3,FALSE)</f>
        <v>8.1 规划质量管理</v>
      </c>
      <c r="J173">
        <f>IF(AND(C173="输出",ISNA(VLOOKUP("输出"&amp;D173,D$1:D172,1,FALSE))),J172+1,J172)</f>
        <v>20</v>
      </c>
      <c r="K173">
        <f>VLOOKUP("输出"&amp;D173,G:J,4,FALSE)</f>
        <v>32</v>
      </c>
      <c r="L173">
        <f t="shared" si="17"/>
        <v>3</v>
      </c>
      <c r="M173" t="s">
        <v>228</v>
      </c>
      <c r="O173" t="s">
        <v>24</v>
      </c>
      <c r="P173" t="str">
        <f t="shared" si="18"/>
        <v>[风险登记册](项目文件-风险登记册)</v>
      </c>
      <c r="Q173" t="s">
        <v>24</v>
      </c>
      <c r="R173" t="str">
        <f t="shared" si="19"/>
        <v>输入</v>
      </c>
      <c r="S173" t="s">
        <v>24</v>
      </c>
      <c r="T173" t="str">
        <f t="shared" si="20"/>
        <v>8.1 规划质量管理</v>
      </c>
      <c r="U173" t="s">
        <v>24</v>
      </c>
      <c r="V173" t="s">
        <v>24</v>
      </c>
      <c r="W173" t="str">
        <f t="shared" si="21"/>
        <v/>
      </c>
      <c r="X173" t="s">
        <v>24</v>
      </c>
      <c r="Y173" t="str">
        <f t="shared" si="22"/>
        <v>输入</v>
      </c>
      <c r="Z173" t="s">
        <v>24</v>
      </c>
      <c r="AA173" t="str">
        <f t="shared" si="23"/>
        <v>[风险登记册](项目文件-风险登记册)</v>
      </c>
      <c r="AB173" t="s">
        <v>24</v>
      </c>
    </row>
    <row r="174" spans="2:28">
      <c r="B174">
        <v>8.1</v>
      </c>
      <c r="C174" t="s">
        <v>88</v>
      </c>
      <c r="D174" t="s">
        <v>140</v>
      </c>
      <c r="G174" t="str">
        <f t="shared" si="16"/>
        <v>输入相关方登记册</v>
      </c>
      <c r="H174" t="str">
        <f>VLOOKUP(B174,'表-章节'!A:C,2,FALSE)</f>
        <v>08.1</v>
      </c>
      <c r="I174" t="str">
        <f>VLOOKUP(B174,'表-章节'!A:C,3,FALSE)</f>
        <v>8.1 规划质量管理</v>
      </c>
      <c r="J174">
        <f>IF(AND(C174="输出",ISNA(VLOOKUP("输出"&amp;D174,D$1:D173,1,FALSE))),J173+1,J173)</f>
        <v>20</v>
      </c>
      <c r="K174">
        <f>VLOOKUP("输出"&amp;D174,G:J,4,FALSE)</f>
        <v>35</v>
      </c>
      <c r="L174">
        <f t="shared" si="17"/>
        <v>3</v>
      </c>
      <c r="M174" t="s">
        <v>232</v>
      </c>
      <c r="O174" t="s">
        <v>24</v>
      </c>
      <c r="P174" t="str">
        <f t="shared" si="18"/>
        <v>[相关方登记册](项目文件-相关方登记册)</v>
      </c>
      <c r="Q174" t="s">
        <v>24</v>
      </c>
      <c r="R174" t="str">
        <f t="shared" si="19"/>
        <v>输入</v>
      </c>
      <c r="S174" t="s">
        <v>24</v>
      </c>
      <c r="T174" t="str">
        <f t="shared" si="20"/>
        <v>8.1 规划质量管理</v>
      </c>
      <c r="U174" t="s">
        <v>24</v>
      </c>
      <c r="V174" t="s">
        <v>24</v>
      </c>
      <c r="W174" t="str">
        <f t="shared" si="21"/>
        <v/>
      </c>
      <c r="X174" t="s">
        <v>24</v>
      </c>
      <c r="Y174" t="str">
        <f t="shared" si="22"/>
        <v>输入</v>
      </c>
      <c r="Z174" t="s">
        <v>24</v>
      </c>
      <c r="AA174" t="str">
        <f t="shared" si="23"/>
        <v>[相关方登记册](项目文件-相关方登记册)</v>
      </c>
      <c r="AB174" t="s">
        <v>24</v>
      </c>
    </row>
    <row r="175" spans="2:28">
      <c r="B175">
        <v>8.2</v>
      </c>
      <c r="C175" t="s">
        <v>84</v>
      </c>
      <c r="D175" t="s">
        <v>145</v>
      </c>
      <c r="G175" t="str">
        <f t="shared" si="16"/>
        <v>输出质量报告</v>
      </c>
      <c r="H175" t="str">
        <f>VLOOKUP(B175,'表-章节'!A:C,2,FALSE)</f>
        <v>08.2</v>
      </c>
      <c r="I175" t="str">
        <f>VLOOKUP(B175,'表-章节'!A:C,3,FALSE)</f>
        <v>8.2 管理质量</v>
      </c>
      <c r="J175">
        <f>IF(AND(C175="输出",ISNA(VLOOKUP("输出"&amp;D175,D$1:D174,1,FALSE))),J174+1,J174)</f>
        <v>21</v>
      </c>
      <c r="K175">
        <f>VLOOKUP("输出"&amp;D175,G:J,4,FALSE)</f>
        <v>21</v>
      </c>
      <c r="L175">
        <f t="shared" si="17"/>
        <v>1</v>
      </c>
      <c r="M175" t="s">
        <v>246</v>
      </c>
      <c r="O175" t="s">
        <v>24</v>
      </c>
      <c r="P175" t="str">
        <f t="shared" si="18"/>
        <v>[质量报告](项目文件-质量报告)</v>
      </c>
      <c r="Q175" t="s">
        <v>24</v>
      </c>
      <c r="R175" t="str">
        <f t="shared" si="19"/>
        <v>输出</v>
      </c>
      <c r="S175" t="s">
        <v>24</v>
      </c>
      <c r="T175" t="str">
        <f t="shared" si="20"/>
        <v>8.2 管理质量</v>
      </c>
      <c r="U175" t="s">
        <v>24</v>
      </c>
      <c r="V175" t="s">
        <v>24</v>
      </c>
      <c r="W175" t="str">
        <f t="shared" si="21"/>
        <v>8.2 管理质量</v>
      </c>
      <c r="X175" t="s">
        <v>24</v>
      </c>
      <c r="Y175" t="str">
        <f t="shared" si="22"/>
        <v>输出</v>
      </c>
      <c r="Z175" t="s">
        <v>24</v>
      </c>
      <c r="AA175" t="str">
        <f t="shared" si="23"/>
        <v>[质量报告](项目文件-质量报告)</v>
      </c>
      <c r="AB175" t="s">
        <v>24</v>
      </c>
    </row>
    <row r="176" spans="2:28">
      <c r="B176">
        <v>8.2</v>
      </c>
      <c r="C176" t="s">
        <v>84</v>
      </c>
      <c r="D176" t="s">
        <v>160</v>
      </c>
      <c r="G176" t="str">
        <f t="shared" si="16"/>
        <v>输出测试与评估文件</v>
      </c>
      <c r="H176" t="str">
        <f>VLOOKUP(B176,'表-章节'!A:C,2,FALSE)</f>
        <v>08.2</v>
      </c>
      <c r="I176" t="str">
        <f>VLOOKUP(B176,'表-章节'!A:C,3,FALSE)</f>
        <v>8.2 管理质量</v>
      </c>
      <c r="J176">
        <f>IF(AND(C176="输出",ISNA(VLOOKUP("输出"&amp;D176,D$1:D175,1,FALSE))),J175+1,J175)</f>
        <v>22</v>
      </c>
      <c r="K176">
        <f>VLOOKUP("输出"&amp;D176,G:J,4,FALSE)</f>
        <v>22</v>
      </c>
      <c r="L176">
        <f t="shared" si="17"/>
        <v>1</v>
      </c>
      <c r="M176" t="s">
        <v>247</v>
      </c>
      <c r="O176" t="s">
        <v>24</v>
      </c>
      <c r="P176" t="str">
        <f t="shared" si="18"/>
        <v>[测试与评估文件](项目文件-测试与评估文件)</v>
      </c>
      <c r="Q176" t="s">
        <v>24</v>
      </c>
      <c r="R176" t="str">
        <f t="shared" si="19"/>
        <v>输出</v>
      </c>
      <c r="S176" t="s">
        <v>24</v>
      </c>
      <c r="T176" t="str">
        <f t="shared" si="20"/>
        <v>8.2 管理质量</v>
      </c>
      <c r="U176" t="s">
        <v>24</v>
      </c>
      <c r="V176" t="s">
        <v>24</v>
      </c>
      <c r="W176" t="str">
        <f t="shared" si="21"/>
        <v/>
      </c>
      <c r="X176" t="s">
        <v>24</v>
      </c>
      <c r="Y176" t="str">
        <f t="shared" si="22"/>
        <v>输出</v>
      </c>
      <c r="Z176" t="s">
        <v>24</v>
      </c>
      <c r="AA176" t="str">
        <f t="shared" si="23"/>
        <v>[测试与评估文件](项目文件-测试与评估文件)</v>
      </c>
      <c r="AB176" t="s">
        <v>24</v>
      </c>
    </row>
    <row r="177" spans="2:28">
      <c r="B177">
        <v>8.2</v>
      </c>
      <c r="C177" t="s">
        <v>86</v>
      </c>
      <c r="D177" t="s">
        <v>129</v>
      </c>
      <c r="G177" t="str">
        <f t="shared" si="16"/>
        <v>更新问题日志</v>
      </c>
      <c r="H177" t="str">
        <f>VLOOKUP(B177,'表-章节'!A:C,2,FALSE)</f>
        <v>08.2</v>
      </c>
      <c r="I177" t="str">
        <f>VLOOKUP(B177,'表-章节'!A:C,3,FALSE)</f>
        <v>8.2 管理质量</v>
      </c>
      <c r="J177">
        <f>IF(AND(C177="输出",ISNA(VLOOKUP("输出"&amp;D177,D$1:D176,1,FALSE))),J176+1,J176)</f>
        <v>22</v>
      </c>
      <c r="K177">
        <f>VLOOKUP("输出"&amp;D177,G:J,4,FALSE)</f>
        <v>2</v>
      </c>
      <c r="L177">
        <f t="shared" si="17"/>
        <v>2</v>
      </c>
      <c r="M177" t="s">
        <v>233</v>
      </c>
      <c r="O177" t="s">
        <v>24</v>
      </c>
      <c r="P177" t="str">
        <f t="shared" si="18"/>
        <v>[问题日志](项目文件-问题日志)</v>
      </c>
      <c r="Q177" t="s">
        <v>24</v>
      </c>
      <c r="R177" t="str">
        <f t="shared" si="19"/>
        <v>更新</v>
      </c>
      <c r="S177" t="s">
        <v>24</v>
      </c>
      <c r="T177" t="str">
        <f t="shared" si="20"/>
        <v>8.2 管理质量</v>
      </c>
      <c r="U177" t="s">
        <v>24</v>
      </c>
      <c r="V177" t="s">
        <v>24</v>
      </c>
      <c r="W177" t="str">
        <f t="shared" si="21"/>
        <v/>
      </c>
      <c r="X177" t="s">
        <v>24</v>
      </c>
      <c r="Y177" t="str">
        <f t="shared" si="22"/>
        <v>更新</v>
      </c>
      <c r="Z177" t="s">
        <v>24</v>
      </c>
      <c r="AA177" t="str">
        <f t="shared" si="23"/>
        <v>[问题日志](项目文件-问题日志)</v>
      </c>
      <c r="AB177" t="s">
        <v>24</v>
      </c>
    </row>
    <row r="178" spans="2:28">
      <c r="B178">
        <v>8.2</v>
      </c>
      <c r="C178" t="s">
        <v>86</v>
      </c>
      <c r="D178" t="s">
        <v>131</v>
      </c>
      <c r="G178" t="str">
        <f t="shared" si="16"/>
        <v>更新经验教训登记册</v>
      </c>
      <c r="H178" t="str">
        <f>VLOOKUP(B178,'表-章节'!A:C,2,FALSE)</f>
        <v>08.2</v>
      </c>
      <c r="I178" t="str">
        <f>VLOOKUP(B178,'表-章节'!A:C,3,FALSE)</f>
        <v>8.2 管理质量</v>
      </c>
      <c r="J178">
        <f>IF(AND(C178="输出",ISNA(VLOOKUP("输出"&amp;D178,D$1:D177,1,FALSE))),J177+1,J177)</f>
        <v>22</v>
      </c>
      <c r="K178">
        <f>VLOOKUP("输出"&amp;D178,G:J,4,FALSE)</f>
        <v>3</v>
      </c>
      <c r="L178">
        <f t="shared" si="17"/>
        <v>2</v>
      </c>
      <c r="M178" t="s">
        <v>223</v>
      </c>
      <c r="O178" t="s">
        <v>24</v>
      </c>
      <c r="P178" t="str">
        <f t="shared" si="18"/>
        <v>[经验教训登记册](项目文件-经验教训登记册)</v>
      </c>
      <c r="Q178" t="s">
        <v>24</v>
      </c>
      <c r="R178" t="str">
        <f t="shared" si="19"/>
        <v>更新</v>
      </c>
      <c r="S178" t="s">
        <v>24</v>
      </c>
      <c r="T178" t="str">
        <f t="shared" si="20"/>
        <v>8.2 管理质量</v>
      </c>
      <c r="U178" t="s">
        <v>24</v>
      </c>
      <c r="V178" t="s">
        <v>24</v>
      </c>
      <c r="W178" t="str">
        <f t="shared" si="21"/>
        <v/>
      </c>
      <c r="X178" t="s">
        <v>24</v>
      </c>
      <c r="Y178" t="str">
        <f t="shared" si="22"/>
        <v>更新</v>
      </c>
      <c r="Z178" t="s">
        <v>24</v>
      </c>
      <c r="AA178" t="str">
        <f t="shared" si="23"/>
        <v>[经验教训登记册](项目文件-经验教训登记册)</v>
      </c>
      <c r="AB178" t="s">
        <v>24</v>
      </c>
    </row>
    <row r="179" spans="2:28">
      <c r="B179">
        <v>8.2</v>
      </c>
      <c r="C179" t="s">
        <v>86</v>
      </c>
      <c r="D179" t="s">
        <v>137</v>
      </c>
      <c r="G179" t="str">
        <f t="shared" si="16"/>
        <v>更新风险登记册</v>
      </c>
      <c r="H179" t="str">
        <f>VLOOKUP(B179,'表-章节'!A:C,2,FALSE)</f>
        <v>08.2</v>
      </c>
      <c r="I179" t="str">
        <f>VLOOKUP(B179,'表-章节'!A:C,3,FALSE)</f>
        <v>8.2 管理质量</v>
      </c>
      <c r="J179">
        <f>IF(AND(C179="输出",ISNA(VLOOKUP("输出"&amp;D179,D$1:D178,1,FALSE))),J178+1,J178)</f>
        <v>22</v>
      </c>
      <c r="K179">
        <f>VLOOKUP("输出"&amp;D179,G:J,4,FALSE)</f>
        <v>32</v>
      </c>
      <c r="L179">
        <f t="shared" si="17"/>
        <v>2</v>
      </c>
      <c r="M179" t="s">
        <v>225</v>
      </c>
      <c r="O179" t="s">
        <v>24</v>
      </c>
      <c r="P179" t="str">
        <f t="shared" si="18"/>
        <v>[风险登记册](项目文件-风险登记册)</v>
      </c>
      <c r="Q179" t="s">
        <v>24</v>
      </c>
      <c r="R179" t="str">
        <f t="shared" si="19"/>
        <v>更新</v>
      </c>
      <c r="S179" t="s">
        <v>24</v>
      </c>
      <c r="T179" t="str">
        <f t="shared" si="20"/>
        <v>8.2 管理质量</v>
      </c>
      <c r="U179" t="s">
        <v>24</v>
      </c>
      <c r="V179" t="s">
        <v>24</v>
      </c>
      <c r="W179" t="str">
        <f t="shared" si="21"/>
        <v/>
      </c>
      <c r="X179" t="s">
        <v>24</v>
      </c>
      <c r="Y179" t="str">
        <f t="shared" si="22"/>
        <v>更新</v>
      </c>
      <c r="Z179" t="s">
        <v>24</v>
      </c>
      <c r="AA179" t="str">
        <f t="shared" si="23"/>
        <v>[风险登记册](项目文件-风险登记册)</v>
      </c>
      <c r="AB179" t="s">
        <v>24</v>
      </c>
    </row>
    <row r="180" spans="2:28">
      <c r="B180">
        <v>8.2</v>
      </c>
      <c r="C180" t="s">
        <v>88</v>
      </c>
      <c r="D180" t="s">
        <v>131</v>
      </c>
      <c r="G180" t="str">
        <f t="shared" si="16"/>
        <v>输入经验教训登记册</v>
      </c>
      <c r="H180" t="str">
        <f>VLOOKUP(B180,'表-章节'!A:C,2,FALSE)</f>
        <v>08.2</v>
      </c>
      <c r="I180" t="str">
        <f>VLOOKUP(B180,'表-章节'!A:C,3,FALSE)</f>
        <v>8.2 管理质量</v>
      </c>
      <c r="J180">
        <f>IF(AND(C180="输出",ISNA(VLOOKUP("输出"&amp;D180,D$1:D179,1,FALSE))),J179+1,J179)</f>
        <v>22</v>
      </c>
      <c r="K180">
        <f>VLOOKUP("输出"&amp;D180,G:J,4,FALSE)</f>
        <v>3</v>
      </c>
      <c r="L180">
        <f t="shared" si="17"/>
        <v>3</v>
      </c>
      <c r="M180" t="s">
        <v>175</v>
      </c>
      <c r="O180" t="s">
        <v>24</v>
      </c>
      <c r="P180" t="str">
        <f t="shared" si="18"/>
        <v>[经验教训登记册](项目文件-经验教训登记册)</v>
      </c>
      <c r="Q180" t="s">
        <v>24</v>
      </c>
      <c r="R180" t="str">
        <f t="shared" si="19"/>
        <v>输入</v>
      </c>
      <c r="S180" t="s">
        <v>24</v>
      </c>
      <c r="T180" t="str">
        <f t="shared" si="20"/>
        <v>8.2 管理质量</v>
      </c>
      <c r="U180" t="s">
        <v>24</v>
      </c>
      <c r="V180" t="s">
        <v>24</v>
      </c>
      <c r="W180" t="str">
        <f t="shared" si="21"/>
        <v/>
      </c>
      <c r="X180" t="s">
        <v>24</v>
      </c>
      <c r="Y180" t="str">
        <f t="shared" si="22"/>
        <v>输入</v>
      </c>
      <c r="Z180" t="s">
        <v>24</v>
      </c>
      <c r="AA180" t="str">
        <f t="shared" si="23"/>
        <v>[经验教训登记册](项目文件-经验教训登记册)</v>
      </c>
      <c r="AB180" t="s">
        <v>24</v>
      </c>
    </row>
    <row r="181" spans="2:28">
      <c r="B181">
        <v>8.2</v>
      </c>
      <c r="C181" t="s">
        <v>88</v>
      </c>
      <c r="D181" t="s">
        <v>159</v>
      </c>
      <c r="G181" t="str">
        <f t="shared" si="16"/>
        <v>输入质量测量指标</v>
      </c>
      <c r="H181" t="str">
        <f>VLOOKUP(B181,'表-章节'!A:C,2,FALSE)</f>
        <v>08.2</v>
      </c>
      <c r="I181" t="str">
        <f>VLOOKUP(B181,'表-章节'!A:C,3,FALSE)</f>
        <v>8.2 管理质量</v>
      </c>
      <c r="J181">
        <f>IF(AND(C181="输出",ISNA(VLOOKUP("输出"&amp;D181,D$1:D180,1,FALSE))),J180+1,J180)</f>
        <v>22</v>
      </c>
      <c r="K181">
        <f>VLOOKUP("输出"&amp;D181,G:J,4,FALSE)</f>
        <v>20</v>
      </c>
      <c r="L181">
        <f t="shared" si="17"/>
        <v>3</v>
      </c>
      <c r="M181" t="s">
        <v>186</v>
      </c>
      <c r="O181" t="s">
        <v>24</v>
      </c>
      <c r="P181" t="str">
        <f t="shared" si="18"/>
        <v>[质量测量指标](项目文件-质量测量指标)</v>
      </c>
      <c r="Q181" t="s">
        <v>24</v>
      </c>
      <c r="R181" t="str">
        <f t="shared" si="19"/>
        <v>输入</v>
      </c>
      <c r="S181" t="s">
        <v>24</v>
      </c>
      <c r="T181" t="str">
        <f t="shared" si="20"/>
        <v>8.2 管理质量</v>
      </c>
      <c r="U181" t="s">
        <v>24</v>
      </c>
      <c r="V181" t="s">
        <v>24</v>
      </c>
      <c r="W181" t="str">
        <f t="shared" si="21"/>
        <v/>
      </c>
      <c r="X181" t="s">
        <v>24</v>
      </c>
      <c r="Y181" t="str">
        <f t="shared" si="22"/>
        <v>输入</v>
      </c>
      <c r="Z181" t="s">
        <v>24</v>
      </c>
      <c r="AA181" t="str">
        <f t="shared" si="23"/>
        <v>[质量测量指标](项目文件-质量测量指标)</v>
      </c>
      <c r="AB181" t="s">
        <v>24</v>
      </c>
    </row>
    <row r="182" spans="2:28">
      <c r="B182">
        <v>8.2</v>
      </c>
      <c r="C182" t="s">
        <v>88</v>
      </c>
      <c r="D182" t="s">
        <v>148</v>
      </c>
      <c r="G182" t="str">
        <f t="shared" si="16"/>
        <v>输入质量控制测量结果</v>
      </c>
      <c r="H182" t="str">
        <f>VLOOKUP(B182,'表-章节'!A:C,2,FALSE)</f>
        <v>08.2</v>
      </c>
      <c r="I182" t="str">
        <f>VLOOKUP(B182,'表-章节'!A:C,3,FALSE)</f>
        <v>8.2 管理质量</v>
      </c>
      <c r="J182">
        <f>IF(AND(C182="输出",ISNA(VLOOKUP("输出"&amp;D182,D$1:D181,1,FALSE))),J181+1,J181)</f>
        <v>22</v>
      </c>
      <c r="K182">
        <f>VLOOKUP("输出"&amp;D182,G:J,4,FALSE)</f>
        <v>23</v>
      </c>
      <c r="L182">
        <f t="shared" si="17"/>
        <v>3</v>
      </c>
      <c r="M182" t="s">
        <v>238</v>
      </c>
      <c r="O182" t="s">
        <v>24</v>
      </c>
      <c r="P182" t="str">
        <f t="shared" si="18"/>
        <v>[质量控制测量结果](项目文件-质量控制测量结果)</v>
      </c>
      <c r="Q182" t="s">
        <v>24</v>
      </c>
      <c r="R182" t="str">
        <f t="shared" si="19"/>
        <v>输入</v>
      </c>
      <c r="S182" t="s">
        <v>24</v>
      </c>
      <c r="T182" t="str">
        <f t="shared" si="20"/>
        <v>8.2 管理质量</v>
      </c>
      <c r="U182" t="s">
        <v>24</v>
      </c>
      <c r="V182" t="s">
        <v>24</v>
      </c>
      <c r="W182" t="str">
        <f t="shared" si="21"/>
        <v/>
      </c>
      <c r="X182" t="s">
        <v>24</v>
      </c>
      <c r="Y182" t="str">
        <f t="shared" si="22"/>
        <v>输入</v>
      </c>
      <c r="Z182" t="s">
        <v>24</v>
      </c>
      <c r="AA182" t="str">
        <f t="shared" si="23"/>
        <v>[质量控制测量结果](项目文件-质量控制测量结果)</v>
      </c>
      <c r="AB182" t="s">
        <v>24</v>
      </c>
    </row>
    <row r="183" spans="2:28">
      <c r="B183">
        <v>8.2</v>
      </c>
      <c r="C183" t="s">
        <v>88</v>
      </c>
      <c r="D183" t="s">
        <v>139</v>
      </c>
      <c r="G183" t="str">
        <f t="shared" si="16"/>
        <v>输入风险报告</v>
      </c>
      <c r="H183" t="str">
        <f>VLOOKUP(B183,'表-章节'!A:C,2,FALSE)</f>
        <v>08.2</v>
      </c>
      <c r="I183" t="str">
        <f>VLOOKUP(B183,'表-章节'!A:C,3,FALSE)</f>
        <v>8.2 管理质量</v>
      </c>
      <c r="J183">
        <f>IF(AND(C183="输出",ISNA(VLOOKUP("输出"&amp;D183,D$1:D182,1,FALSE))),J182+1,J182)</f>
        <v>22</v>
      </c>
      <c r="K183">
        <f>VLOOKUP("输出"&amp;D183,G:J,4,FALSE)</f>
        <v>33</v>
      </c>
      <c r="L183">
        <f t="shared" si="17"/>
        <v>3</v>
      </c>
      <c r="M183" t="s">
        <v>229</v>
      </c>
      <c r="O183" t="s">
        <v>24</v>
      </c>
      <c r="P183" t="str">
        <f t="shared" si="18"/>
        <v>[风险报告](项目文件-风险报告)</v>
      </c>
      <c r="Q183" t="s">
        <v>24</v>
      </c>
      <c r="R183" t="str">
        <f t="shared" si="19"/>
        <v>输入</v>
      </c>
      <c r="S183" t="s">
        <v>24</v>
      </c>
      <c r="T183" t="str">
        <f t="shared" si="20"/>
        <v>8.2 管理质量</v>
      </c>
      <c r="U183" t="s">
        <v>24</v>
      </c>
      <c r="V183" t="s">
        <v>24</v>
      </c>
      <c r="W183" t="str">
        <f t="shared" si="21"/>
        <v/>
      </c>
      <c r="X183" t="s">
        <v>24</v>
      </c>
      <c r="Y183" t="str">
        <f t="shared" si="22"/>
        <v>输入</v>
      </c>
      <c r="Z183" t="s">
        <v>24</v>
      </c>
      <c r="AA183" t="str">
        <f t="shared" si="23"/>
        <v>[风险报告](项目文件-风险报告)</v>
      </c>
      <c r="AB183" t="s">
        <v>24</v>
      </c>
    </row>
    <row r="184" spans="2:28">
      <c r="B184">
        <v>8.3</v>
      </c>
      <c r="C184" t="s">
        <v>84</v>
      </c>
      <c r="D184" t="s">
        <v>148</v>
      </c>
      <c r="G184" t="str">
        <f t="shared" si="16"/>
        <v>输出质量控制测量结果</v>
      </c>
      <c r="H184" t="str">
        <f>VLOOKUP(B184,'表-章节'!A:C,2,FALSE)</f>
        <v>08.3</v>
      </c>
      <c r="I184" t="str">
        <f>VLOOKUP(B184,'表-章节'!A:C,3,FALSE)</f>
        <v>8.3 控制质量</v>
      </c>
      <c r="J184">
        <f>IF(AND(C184="输出",ISNA(VLOOKUP("输出"&amp;D184,D$1:D183,1,FALSE))),J183+1,J183)</f>
        <v>23</v>
      </c>
      <c r="K184">
        <f>VLOOKUP("输出"&amp;D184,G:J,4,FALSE)</f>
        <v>23</v>
      </c>
      <c r="L184">
        <f t="shared" si="17"/>
        <v>1</v>
      </c>
      <c r="M184" t="s">
        <v>248</v>
      </c>
      <c r="O184" t="s">
        <v>24</v>
      </c>
      <c r="P184" t="str">
        <f t="shared" si="18"/>
        <v>[质量控制测量结果](项目文件-质量控制测量结果)</v>
      </c>
      <c r="Q184" t="s">
        <v>24</v>
      </c>
      <c r="R184" t="str">
        <f t="shared" si="19"/>
        <v>输出</v>
      </c>
      <c r="S184" t="s">
        <v>24</v>
      </c>
      <c r="T184" t="str">
        <f t="shared" si="20"/>
        <v>8.3 控制质量</v>
      </c>
      <c r="U184" t="s">
        <v>24</v>
      </c>
      <c r="V184" t="s">
        <v>24</v>
      </c>
      <c r="W184" t="str">
        <f t="shared" si="21"/>
        <v>8.3 控制质量</v>
      </c>
      <c r="X184" t="s">
        <v>24</v>
      </c>
      <c r="Y184" t="str">
        <f t="shared" si="22"/>
        <v>输出</v>
      </c>
      <c r="Z184" t="s">
        <v>24</v>
      </c>
      <c r="AA184" t="str">
        <f t="shared" si="23"/>
        <v>[质量控制测量结果](项目文件-质量控制测量结果)</v>
      </c>
      <c r="AB184" t="s">
        <v>24</v>
      </c>
    </row>
    <row r="185" spans="2:28">
      <c r="B185">
        <v>8.3</v>
      </c>
      <c r="C185" t="s">
        <v>86</v>
      </c>
      <c r="D185" t="s">
        <v>129</v>
      </c>
      <c r="G185" t="str">
        <f t="shared" si="16"/>
        <v>更新问题日志</v>
      </c>
      <c r="H185" t="str">
        <f>VLOOKUP(B185,'表-章节'!A:C,2,FALSE)</f>
        <v>08.3</v>
      </c>
      <c r="I185" t="str">
        <f>VLOOKUP(B185,'表-章节'!A:C,3,FALSE)</f>
        <v>8.3 控制质量</v>
      </c>
      <c r="J185">
        <f>IF(AND(C185="输出",ISNA(VLOOKUP("输出"&amp;D185,D$1:D184,1,FALSE))),J184+1,J184)</f>
        <v>23</v>
      </c>
      <c r="K185">
        <f>VLOOKUP("输出"&amp;D185,G:J,4,FALSE)</f>
        <v>2</v>
      </c>
      <c r="L185">
        <f t="shared" si="17"/>
        <v>2</v>
      </c>
      <c r="M185" t="s">
        <v>233</v>
      </c>
      <c r="O185" t="s">
        <v>24</v>
      </c>
      <c r="P185" t="str">
        <f t="shared" si="18"/>
        <v>[问题日志](项目文件-问题日志)</v>
      </c>
      <c r="Q185" t="s">
        <v>24</v>
      </c>
      <c r="R185" t="str">
        <f t="shared" si="19"/>
        <v>更新</v>
      </c>
      <c r="S185" t="s">
        <v>24</v>
      </c>
      <c r="T185" t="str">
        <f t="shared" si="20"/>
        <v>8.3 控制质量</v>
      </c>
      <c r="U185" t="s">
        <v>24</v>
      </c>
      <c r="V185" t="s">
        <v>24</v>
      </c>
      <c r="W185" t="str">
        <f t="shared" si="21"/>
        <v/>
      </c>
      <c r="X185" t="s">
        <v>24</v>
      </c>
      <c r="Y185" t="str">
        <f t="shared" si="22"/>
        <v>更新</v>
      </c>
      <c r="Z185" t="s">
        <v>24</v>
      </c>
      <c r="AA185" t="str">
        <f t="shared" si="23"/>
        <v>[问题日志](项目文件-问题日志)</v>
      </c>
      <c r="AB185" t="s">
        <v>24</v>
      </c>
    </row>
    <row r="186" spans="2:28">
      <c r="B186">
        <v>8.3</v>
      </c>
      <c r="C186" t="s">
        <v>86</v>
      </c>
      <c r="D186" t="s">
        <v>131</v>
      </c>
      <c r="G186" t="str">
        <f t="shared" si="16"/>
        <v>更新经验教训登记册</v>
      </c>
      <c r="H186" t="str">
        <f>VLOOKUP(B186,'表-章节'!A:C,2,FALSE)</f>
        <v>08.3</v>
      </c>
      <c r="I186" t="str">
        <f>VLOOKUP(B186,'表-章节'!A:C,3,FALSE)</f>
        <v>8.3 控制质量</v>
      </c>
      <c r="J186">
        <f>IF(AND(C186="输出",ISNA(VLOOKUP("输出"&amp;D186,D$1:D185,1,FALSE))),J185+1,J185)</f>
        <v>23</v>
      </c>
      <c r="K186">
        <f>VLOOKUP("输出"&amp;D186,G:J,4,FALSE)</f>
        <v>3</v>
      </c>
      <c r="L186">
        <f t="shared" si="17"/>
        <v>2</v>
      </c>
      <c r="M186" t="s">
        <v>223</v>
      </c>
      <c r="O186" t="s">
        <v>24</v>
      </c>
      <c r="P186" t="str">
        <f t="shared" si="18"/>
        <v>[经验教训登记册](项目文件-经验教训登记册)</v>
      </c>
      <c r="Q186" t="s">
        <v>24</v>
      </c>
      <c r="R186" t="str">
        <f t="shared" si="19"/>
        <v>更新</v>
      </c>
      <c r="S186" t="s">
        <v>24</v>
      </c>
      <c r="T186" t="str">
        <f t="shared" si="20"/>
        <v>8.3 控制质量</v>
      </c>
      <c r="U186" t="s">
        <v>24</v>
      </c>
      <c r="V186" t="s">
        <v>24</v>
      </c>
      <c r="W186" t="str">
        <f t="shared" si="21"/>
        <v/>
      </c>
      <c r="X186" t="s">
        <v>24</v>
      </c>
      <c r="Y186" t="str">
        <f t="shared" si="22"/>
        <v>更新</v>
      </c>
      <c r="Z186" t="s">
        <v>24</v>
      </c>
      <c r="AA186" t="str">
        <f t="shared" si="23"/>
        <v>[经验教训登记册](项目文件-经验教训登记册)</v>
      </c>
      <c r="AB186" t="s">
        <v>24</v>
      </c>
    </row>
    <row r="187" spans="2:28">
      <c r="B187">
        <v>8.3</v>
      </c>
      <c r="C187" t="s">
        <v>86</v>
      </c>
      <c r="D187" t="s">
        <v>160</v>
      </c>
      <c r="G187" t="str">
        <f t="shared" si="16"/>
        <v>更新测试与评估文件</v>
      </c>
      <c r="H187" t="str">
        <f>VLOOKUP(B187,'表-章节'!A:C,2,FALSE)</f>
        <v>08.3</v>
      </c>
      <c r="I187" t="str">
        <f>VLOOKUP(B187,'表-章节'!A:C,3,FALSE)</f>
        <v>8.3 控制质量</v>
      </c>
      <c r="J187">
        <f>IF(AND(C187="输出",ISNA(VLOOKUP("输出"&amp;D187,D$1:D186,1,FALSE))),J186+1,J186)</f>
        <v>23</v>
      </c>
      <c r="K187">
        <f>VLOOKUP("输出"&amp;D187,G:J,4,FALSE)</f>
        <v>22</v>
      </c>
      <c r="L187">
        <f t="shared" si="17"/>
        <v>2</v>
      </c>
      <c r="M187" t="s">
        <v>249</v>
      </c>
      <c r="O187" t="s">
        <v>24</v>
      </c>
      <c r="P187" t="str">
        <f t="shared" si="18"/>
        <v>[测试与评估文件](项目文件-测试与评估文件)</v>
      </c>
      <c r="Q187" t="s">
        <v>24</v>
      </c>
      <c r="R187" t="str">
        <f t="shared" si="19"/>
        <v>更新</v>
      </c>
      <c r="S187" t="s">
        <v>24</v>
      </c>
      <c r="T187" t="str">
        <f t="shared" si="20"/>
        <v>8.3 控制质量</v>
      </c>
      <c r="U187" t="s">
        <v>24</v>
      </c>
      <c r="V187" t="s">
        <v>24</v>
      </c>
      <c r="W187" t="str">
        <f t="shared" si="21"/>
        <v/>
      </c>
      <c r="X187" t="s">
        <v>24</v>
      </c>
      <c r="Y187" t="str">
        <f t="shared" si="22"/>
        <v>更新</v>
      </c>
      <c r="Z187" t="s">
        <v>24</v>
      </c>
      <c r="AA187" t="str">
        <f t="shared" si="23"/>
        <v>[测试与评估文件](项目文件-测试与评估文件)</v>
      </c>
      <c r="AB187" t="s">
        <v>24</v>
      </c>
    </row>
    <row r="188" spans="2:28">
      <c r="B188">
        <v>8.3</v>
      </c>
      <c r="C188" t="s">
        <v>86</v>
      </c>
      <c r="D188" t="s">
        <v>137</v>
      </c>
      <c r="G188" t="str">
        <f t="shared" si="16"/>
        <v>更新风险登记册</v>
      </c>
      <c r="H188" t="str">
        <f>VLOOKUP(B188,'表-章节'!A:C,2,FALSE)</f>
        <v>08.3</v>
      </c>
      <c r="I188" t="str">
        <f>VLOOKUP(B188,'表-章节'!A:C,3,FALSE)</f>
        <v>8.3 控制质量</v>
      </c>
      <c r="J188">
        <f>IF(AND(C188="输出",ISNA(VLOOKUP("输出"&amp;D188,D$1:D187,1,FALSE))),J187+1,J187)</f>
        <v>23</v>
      </c>
      <c r="K188">
        <f>VLOOKUP("输出"&amp;D188,G:J,4,FALSE)</f>
        <v>32</v>
      </c>
      <c r="L188">
        <f t="shared" si="17"/>
        <v>2</v>
      </c>
      <c r="M188" t="s">
        <v>225</v>
      </c>
      <c r="O188" t="s">
        <v>24</v>
      </c>
      <c r="P188" t="str">
        <f t="shared" si="18"/>
        <v>[风险登记册](项目文件-风险登记册)</v>
      </c>
      <c r="Q188" t="s">
        <v>24</v>
      </c>
      <c r="R188" t="str">
        <f t="shared" si="19"/>
        <v>更新</v>
      </c>
      <c r="S188" t="s">
        <v>24</v>
      </c>
      <c r="T188" t="str">
        <f t="shared" si="20"/>
        <v>8.3 控制质量</v>
      </c>
      <c r="U188" t="s">
        <v>24</v>
      </c>
      <c r="V188" t="s">
        <v>24</v>
      </c>
      <c r="W188" t="str">
        <f t="shared" si="21"/>
        <v/>
      </c>
      <c r="X188" t="s">
        <v>24</v>
      </c>
      <c r="Y188" t="str">
        <f t="shared" si="22"/>
        <v>更新</v>
      </c>
      <c r="Z188" t="s">
        <v>24</v>
      </c>
      <c r="AA188" t="str">
        <f t="shared" si="23"/>
        <v>[风险登记册](项目文件-风险登记册)</v>
      </c>
      <c r="AB188" t="s">
        <v>24</v>
      </c>
    </row>
    <row r="189" spans="2:28">
      <c r="B189">
        <v>8.3</v>
      </c>
      <c r="C189" t="s">
        <v>88</v>
      </c>
      <c r="D189" t="s">
        <v>131</v>
      </c>
      <c r="G189" t="str">
        <f t="shared" si="16"/>
        <v>输入经验教训登记册</v>
      </c>
      <c r="H189" t="str">
        <f>VLOOKUP(B189,'表-章节'!A:C,2,FALSE)</f>
        <v>08.3</v>
      </c>
      <c r="I189" t="str">
        <f>VLOOKUP(B189,'表-章节'!A:C,3,FALSE)</f>
        <v>8.3 控制质量</v>
      </c>
      <c r="J189">
        <f>IF(AND(C189="输出",ISNA(VLOOKUP("输出"&amp;D189,D$1:D188,1,FALSE))),J188+1,J188)</f>
        <v>23</v>
      </c>
      <c r="K189">
        <f>VLOOKUP("输出"&amp;D189,G:J,4,FALSE)</f>
        <v>3</v>
      </c>
      <c r="L189">
        <f t="shared" si="17"/>
        <v>3</v>
      </c>
      <c r="M189" t="s">
        <v>175</v>
      </c>
      <c r="O189" t="s">
        <v>24</v>
      </c>
      <c r="P189" t="str">
        <f t="shared" si="18"/>
        <v>[经验教训登记册](项目文件-经验教训登记册)</v>
      </c>
      <c r="Q189" t="s">
        <v>24</v>
      </c>
      <c r="R189" t="str">
        <f t="shared" si="19"/>
        <v>输入</v>
      </c>
      <c r="S189" t="s">
        <v>24</v>
      </c>
      <c r="T189" t="str">
        <f t="shared" si="20"/>
        <v>8.3 控制质量</v>
      </c>
      <c r="U189" t="s">
        <v>24</v>
      </c>
      <c r="V189" t="s">
        <v>24</v>
      </c>
      <c r="W189" t="str">
        <f t="shared" si="21"/>
        <v/>
      </c>
      <c r="X189" t="s">
        <v>24</v>
      </c>
      <c r="Y189" t="str">
        <f t="shared" si="22"/>
        <v>输入</v>
      </c>
      <c r="Z189" t="s">
        <v>24</v>
      </c>
      <c r="AA189" t="str">
        <f t="shared" si="23"/>
        <v>[经验教训登记册](项目文件-经验教训登记册)</v>
      </c>
      <c r="AB189" t="s">
        <v>24</v>
      </c>
    </row>
    <row r="190" spans="2:28">
      <c r="B190">
        <v>8.3</v>
      </c>
      <c r="C190" t="s">
        <v>88</v>
      </c>
      <c r="D190" t="s">
        <v>159</v>
      </c>
      <c r="G190" t="str">
        <f t="shared" si="16"/>
        <v>输入质量测量指标</v>
      </c>
      <c r="H190" t="str">
        <f>VLOOKUP(B190,'表-章节'!A:C,2,FALSE)</f>
        <v>08.3</v>
      </c>
      <c r="I190" t="str">
        <f>VLOOKUP(B190,'表-章节'!A:C,3,FALSE)</f>
        <v>8.3 控制质量</v>
      </c>
      <c r="J190">
        <f>IF(AND(C190="输出",ISNA(VLOOKUP("输出"&amp;D190,D$1:D189,1,FALSE))),J189+1,J189)</f>
        <v>23</v>
      </c>
      <c r="K190">
        <f>VLOOKUP("输出"&amp;D190,G:J,4,FALSE)</f>
        <v>20</v>
      </c>
      <c r="L190">
        <f t="shared" si="17"/>
        <v>3</v>
      </c>
      <c r="M190" t="s">
        <v>186</v>
      </c>
      <c r="O190" t="s">
        <v>24</v>
      </c>
      <c r="P190" t="str">
        <f t="shared" si="18"/>
        <v>[质量测量指标](项目文件-质量测量指标)</v>
      </c>
      <c r="Q190" t="s">
        <v>24</v>
      </c>
      <c r="R190" t="str">
        <f t="shared" si="19"/>
        <v>输入</v>
      </c>
      <c r="S190" t="s">
        <v>24</v>
      </c>
      <c r="T190" t="str">
        <f t="shared" si="20"/>
        <v>8.3 控制质量</v>
      </c>
      <c r="U190" t="s">
        <v>24</v>
      </c>
      <c r="V190" t="s">
        <v>24</v>
      </c>
      <c r="W190" t="str">
        <f t="shared" si="21"/>
        <v/>
      </c>
      <c r="X190" t="s">
        <v>24</v>
      </c>
      <c r="Y190" t="str">
        <f t="shared" si="22"/>
        <v>输入</v>
      </c>
      <c r="Z190" t="s">
        <v>24</v>
      </c>
      <c r="AA190" t="str">
        <f t="shared" si="23"/>
        <v>[质量测量指标](项目文件-质量测量指标)</v>
      </c>
      <c r="AB190" t="s">
        <v>24</v>
      </c>
    </row>
    <row r="191" spans="2:28">
      <c r="B191">
        <v>8.3</v>
      </c>
      <c r="C191" t="s">
        <v>88</v>
      </c>
      <c r="D191" t="s">
        <v>160</v>
      </c>
      <c r="G191" t="str">
        <f t="shared" si="16"/>
        <v>输入测试与评估文件</v>
      </c>
      <c r="H191" t="str">
        <f>VLOOKUP(B191,'表-章节'!A:C,2,FALSE)</f>
        <v>08.3</v>
      </c>
      <c r="I191" t="str">
        <f>VLOOKUP(B191,'表-章节'!A:C,3,FALSE)</f>
        <v>8.3 控制质量</v>
      </c>
      <c r="J191">
        <f>IF(AND(C191="输出",ISNA(VLOOKUP("输出"&amp;D191,D$1:D190,1,FALSE))),J190+1,J190)</f>
        <v>23</v>
      </c>
      <c r="K191">
        <f>VLOOKUP("输出"&amp;D191,G:J,4,FALSE)</f>
        <v>22</v>
      </c>
      <c r="L191">
        <f t="shared" si="17"/>
        <v>3</v>
      </c>
      <c r="M191" t="s">
        <v>250</v>
      </c>
      <c r="O191" t="s">
        <v>24</v>
      </c>
      <c r="P191" t="str">
        <f t="shared" si="18"/>
        <v>[测试与评估文件](项目文件-测试与评估文件)</v>
      </c>
      <c r="Q191" t="s">
        <v>24</v>
      </c>
      <c r="R191" t="str">
        <f t="shared" si="19"/>
        <v>输入</v>
      </c>
      <c r="S191" t="s">
        <v>24</v>
      </c>
      <c r="T191" t="str">
        <f t="shared" si="20"/>
        <v>8.3 控制质量</v>
      </c>
      <c r="U191" t="s">
        <v>24</v>
      </c>
      <c r="V191" t="s">
        <v>24</v>
      </c>
      <c r="W191" t="str">
        <f t="shared" si="21"/>
        <v/>
      </c>
      <c r="X191" t="s">
        <v>24</v>
      </c>
      <c r="Y191" t="str">
        <f t="shared" si="22"/>
        <v>输入</v>
      </c>
      <c r="Z191" t="s">
        <v>24</v>
      </c>
      <c r="AA191" t="str">
        <f t="shared" si="23"/>
        <v>[测试与评估文件](项目文件-测试与评估文件)</v>
      </c>
      <c r="AB191" t="s">
        <v>24</v>
      </c>
    </row>
    <row r="192" spans="2:28">
      <c r="B192">
        <v>9.1</v>
      </c>
      <c r="C192" t="s">
        <v>84</v>
      </c>
      <c r="D192" t="s">
        <v>161</v>
      </c>
      <c r="G192" t="str">
        <f t="shared" si="16"/>
        <v>输出团队章程</v>
      </c>
      <c r="H192" t="str">
        <f>VLOOKUP(B192,'表-章节'!A:C,2,FALSE)</f>
        <v>09.1</v>
      </c>
      <c r="I192" t="str">
        <f>VLOOKUP(B192,'表-章节'!A:C,3,FALSE)</f>
        <v>9.1 规划资源管理</v>
      </c>
      <c r="J192">
        <f>IF(AND(C192="输出",ISNA(VLOOKUP("输出"&amp;D192,D$1:D191,1,FALSE))),J191+1,J191)</f>
        <v>24</v>
      </c>
      <c r="K192">
        <f>VLOOKUP("输出"&amp;D192,G:J,4,FALSE)</f>
        <v>24</v>
      </c>
      <c r="L192">
        <f t="shared" si="17"/>
        <v>1</v>
      </c>
      <c r="M192" t="s">
        <v>251</v>
      </c>
      <c r="O192" t="s">
        <v>24</v>
      </c>
      <c r="P192" t="str">
        <f t="shared" si="18"/>
        <v>[团队章程](项目文件-团队章程)</v>
      </c>
      <c r="Q192" t="s">
        <v>24</v>
      </c>
      <c r="R192" t="str">
        <f t="shared" si="19"/>
        <v>输出</v>
      </c>
      <c r="S192" t="s">
        <v>24</v>
      </c>
      <c r="T192" t="str">
        <f t="shared" si="20"/>
        <v>9.1 规划资源管理</v>
      </c>
      <c r="U192" t="s">
        <v>24</v>
      </c>
      <c r="V192" t="s">
        <v>24</v>
      </c>
      <c r="W192" t="str">
        <f t="shared" si="21"/>
        <v>9.1 规划资源管理</v>
      </c>
      <c r="X192" t="s">
        <v>24</v>
      </c>
      <c r="Y192" t="str">
        <f t="shared" si="22"/>
        <v>输出</v>
      </c>
      <c r="Z192" t="s">
        <v>24</v>
      </c>
      <c r="AA192" t="str">
        <f t="shared" si="23"/>
        <v>[团队章程](项目文件-团队章程)</v>
      </c>
      <c r="AB192" t="s">
        <v>24</v>
      </c>
    </row>
    <row r="193" spans="2:28">
      <c r="B193">
        <v>9.1</v>
      </c>
      <c r="C193" t="s">
        <v>86</v>
      </c>
      <c r="D193" t="s">
        <v>128</v>
      </c>
      <c r="G193" t="str">
        <f t="shared" si="16"/>
        <v>更新假设日志</v>
      </c>
      <c r="H193" t="str">
        <f>VLOOKUP(B193,'表-章节'!A:C,2,FALSE)</f>
        <v>09.1</v>
      </c>
      <c r="I193" t="str">
        <f>VLOOKUP(B193,'表-章节'!A:C,3,FALSE)</f>
        <v>9.1 规划资源管理</v>
      </c>
      <c r="J193">
        <f>IF(AND(C193="输出",ISNA(VLOOKUP("输出"&amp;D193,D$1:D192,1,FALSE))),J192+1,J192)</f>
        <v>24</v>
      </c>
      <c r="K193">
        <f>VLOOKUP("输出"&amp;D193,G:J,4,FALSE)</f>
        <v>1</v>
      </c>
      <c r="L193">
        <f t="shared" si="17"/>
        <v>2</v>
      </c>
      <c r="M193" t="s">
        <v>222</v>
      </c>
      <c r="O193" t="s">
        <v>24</v>
      </c>
      <c r="P193" t="str">
        <f t="shared" si="18"/>
        <v>[假设日志](项目文件-假设日志)</v>
      </c>
      <c r="Q193" t="s">
        <v>24</v>
      </c>
      <c r="R193" t="str">
        <f t="shared" si="19"/>
        <v>更新</v>
      </c>
      <c r="S193" t="s">
        <v>24</v>
      </c>
      <c r="T193" t="str">
        <f t="shared" si="20"/>
        <v>9.1 规划资源管理</v>
      </c>
      <c r="U193" t="s">
        <v>24</v>
      </c>
      <c r="V193" t="s">
        <v>24</v>
      </c>
      <c r="W193" t="str">
        <f t="shared" si="21"/>
        <v/>
      </c>
      <c r="X193" t="s">
        <v>24</v>
      </c>
      <c r="Y193" t="str">
        <f t="shared" si="22"/>
        <v>更新</v>
      </c>
      <c r="Z193" t="s">
        <v>24</v>
      </c>
      <c r="AA193" t="str">
        <f t="shared" si="23"/>
        <v>[假设日志](项目文件-假设日志)</v>
      </c>
      <c r="AB193" t="s">
        <v>24</v>
      </c>
    </row>
    <row r="194" spans="2:28">
      <c r="B194">
        <v>9.1</v>
      </c>
      <c r="C194" t="s">
        <v>86</v>
      </c>
      <c r="D194" t="s">
        <v>137</v>
      </c>
      <c r="G194" t="str">
        <f t="shared" si="16"/>
        <v>更新风险登记册</v>
      </c>
      <c r="H194" t="str">
        <f>VLOOKUP(B194,'表-章节'!A:C,2,FALSE)</f>
        <v>09.1</v>
      </c>
      <c r="I194" t="str">
        <f>VLOOKUP(B194,'表-章节'!A:C,3,FALSE)</f>
        <v>9.1 规划资源管理</v>
      </c>
      <c r="J194">
        <f>IF(AND(C194="输出",ISNA(VLOOKUP("输出"&amp;D194,D$1:D193,1,FALSE))),J193+1,J193)</f>
        <v>24</v>
      </c>
      <c r="K194">
        <f>VLOOKUP("输出"&amp;D194,G:J,4,FALSE)</f>
        <v>32</v>
      </c>
      <c r="L194">
        <f t="shared" si="17"/>
        <v>2</v>
      </c>
      <c r="M194" t="s">
        <v>225</v>
      </c>
      <c r="O194" t="s">
        <v>24</v>
      </c>
      <c r="P194" t="str">
        <f t="shared" si="18"/>
        <v>[风险登记册](项目文件-风险登记册)</v>
      </c>
      <c r="Q194" t="s">
        <v>24</v>
      </c>
      <c r="R194" t="str">
        <f t="shared" si="19"/>
        <v>更新</v>
      </c>
      <c r="S194" t="s">
        <v>24</v>
      </c>
      <c r="T194" t="str">
        <f t="shared" si="20"/>
        <v>9.1 规划资源管理</v>
      </c>
      <c r="U194" t="s">
        <v>24</v>
      </c>
      <c r="V194" t="s">
        <v>24</v>
      </c>
      <c r="W194" t="str">
        <f t="shared" si="21"/>
        <v/>
      </c>
      <c r="X194" t="s">
        <v>24</v>
      </c>
      <c r="Y194" t="str">
        <f t="shared" si="22"/>
        <v>更新</v>
      </c>
      <c r="Z194" t="s">
        <v>24</v>
      </c>
      <c r="AA194" t="str">
        <f t="shared" si="23"/>
        <v>[风险登记册](项目文件-风险登记册)</v>
      </c>
      <c r="AB194" t="s">
        <v>24</v>
      </c>
    </row>
    <row r="195" spans="2:28">
      <c r="B195">
        <v>9.1</v>
      </c>
      <c r="C195" t="s">
        <v>88</v>
      </c>
      <c r="D195" t="s">
        <v>134</v>
      </c>
      <c r="G195" t="str">
        <f t="shared" ref="G195:G258" si="24">C195&amp;D195</f>
        <v>输入项目进度计划</v>
      </c>
      <c r="H195" t="str">
        <f>VLOOKUP(B195,'表-章节'!A:C,2,FALSE)</f>
        <v>09.1</v>
      </c>
      <c r="I195" t="str">
        <f>VLOOKUP(B195,'表-章节'!A:C,3,FALSE)</f>
        <v>9.1 规划资源管理</v>
      </c>
      <c r="J195">
        <f>IF(AND(C195="输出",ISNA(VLOOKUP("输出"&amp;D195,D$1:D194,1,FALSE))),J194+1,J194)</f>
        <v>24</v>
      </c>
      <c r="K195">
        <f>VLOOKUP("输出"&amp;D195,G:J,4,FALSE)</f>
        <v>13</v>
      </c>
      <c r="L195">
        <f t="shared" ref="L195:L258" si="25">IF(C195="输出",1,IF(C195="更新",2,3))</f>
        <v>3</v>
      </c>
      <c r="M195" t="s">
        <v>200</v>
      </c>
      <c r="O195" t="s">
        <v>24</v>
      </c>
      <c r="P195" t="str">
        <f t="shared" ref="P195:P258" si="26">IF(D195&lt;&gt;D194,"["&amp;D195&amp;"](项目文件-"&amp;D195&amp;")","")</f>
        <v>[项目进度计划](项目文件-项目进度计划)</v>
      </c>
      <c r="Q195" t="s">
        <v>24</v>
      </c>
      <c r="R195" t="str">
        <f t="shared" ref="R195:R258" si="27">C195</f>
        <v>输入</v>
      </c>
      <c r="S195" t="s">
        <v>24</v>
      </c>
      <c r="T195" t="str">
        <f t="shared" ref="T195:T258" si="28">I195</f>
        <v>9.1 规划资源管理</v>
      </c>
      <c r="U195" t="s">
        <v>24</v>
      </c>
      <c r="V195" t="s">
        <v>24</v>
      </c>
      <c r="W195" t="str">
        <f t="shared" ref="W195:W258" si="29">IF(I195&lt;&gt;I194,I195,"")</f>
        <v/>
      </c>
      <c r="X195" t="s">
        <v>24</v>
      </c>
      <c r="Y195" t="str">
        <f t="shared" ref="Y195:Y258" si="30">C195</f>
        <v>输入</v>
      </c>
      <c r="Z195" t="s">
        <v>24</v>
      </c>
      <c r="AA195" t="str">
        <f t="shared" ref="AA195:AA258" si="31">"["&amp;D195&amp;"](项目文件-"&amp;D195&amp;")"</f>
        <v>[项目进度计划](项目文件-项目进度计划)</v>
      </c>
      <c r="AB195" t="s">
        <v>24</v>
      </c>
    </row>
    <row r="196" spans="2:28">
      <c r="B196">
        <v>9.1</v>
      </c>
      <c r="C196" t="s">
        <v>88</v>
      </c>
      <c r="D196" t="s">
        <v>137</v>
      </c>
      <c r="G196" t="str">
        <f t="shared" si="24"/>
        <v>输入风险登记册</v>
      </c>
      <c r="H196" t="str">
        <f>VLOOKUP(B196,'表-章节'!A:C,2,FALSE)</f>
        <v>09.1</v>
      </c>
      <c r="I196" t="str">
        <f>VLOOKUP(B196,'表-章节'!A:C,3,FALSE)</f>
        <v>9.1 规划资源管理</v>
      </c>
      <c r="J196">
        <f>IF(AND(C196="输出",ISNA(VLOOKUP("输出"&amp;D196,D$1:D195,1,FALSE))),J195+1,J195)</f>
        <v>24</v>
      </c>
      <c r="K196">
        <f>VLOOKUP("输出"&amp;D196,G:J,4,FALSE)</f>
        <v>32</v>
      </c>
      <c r="L196">
        <f t="shared" si="25"/>
        <v>3</v>
      </c>
      <c r="M196" t="s">
        <v>228</v>
      </c>
      <c r="O196" t="s">
        <v>24</v>
      </c>
      <c r="P196" t="str">
        <f t="shared" si="26"/>
        <v>[风险登记册](项目文件-风险登记册)</v>
      </c>
      <c r="Q196" t="s">
        <v>24</v>
      </c>
      <c r="R196" t="str">
        <f t="shared" si="27"/>
        <v>输入</v>
      </c>
      <c r="S196" t="s">
        <v>24</v>
      </c>
      <c r="T196" t="str">
        <f t="shared" si="28"/>
        <v>9.1 规划资源管理</v>
      </c>
      <c r="U196" t="s">
        <v>24</v>
      </c>
      <c r="V196" t="s">
        <v>24</v>
      </c>
      <c r="W196" t="str">
        <f t="shared" si="29"/>
        <v/>
      </c>
      <c r="X196" t="s">
        <v>24</v>
      </c>
      <c r="Y196" t="str">
        <f t="shared" si="30"/>
        <v>输入</v>
      </c>
      <c r="Z196" t="s">
        <v>24</v>
      </c>
      <c r="AA196" t="str">
        <f t="shared" si="31"/>
        <v>[风险登记册](项目文件-风险登记册)</v>
      </c>
      <c r="AB196" t="s">
        <v>24</v>
      </c>
    </row>
    <row r="197" spans="2:28">
      <c r="B197">
        <v>9.1</v>
      </c>
      <c r="C197" t="s">
        <v>88</v>
      </c>
      <c r="D197" t="s">
        <v>140</v>
      </c>
      <c r="G197" t="str">
        <f t="shared" si="24"/>
        <v>输入相关方登记册</v>
      </c>
      <c r="H197" t="str">
        <f>VLOOKUP(B197,'表-章节'!A:C,2,FALSE)</f>
        <v>09.1</v>
      </c>
      <c r="I197" t="str">
        <f>VLOOKUP(B197,'表-章节'!A:C,3,FALSE)</f>
        <v>9.1 规划资源管理</v>
      </c>
      <c r="J197">
        <f>IF(AND(C197="输出",ISNA(VLOOKUP("输出"&amp;D197,D$1:D196,1,FALSE))),J196+1,J196)</f>
        <v>24</v>
      </c>
      <c r="K197">
        <f>VLOOKUP("输出"&amp;D197,G:J,4,FALSE)</f>
        <v>35</v>
      </c>
      <c r="L197">
        <f t="shared" si="25"/>
        <v>3</v>
      </c>
      <c r="M197" t="s">
        <v>232</v>
      </c>
      <c r="O197" t="s">
        <v>24</v>
      </c>
      <c r="P197" t="str">
        <f t="shared" si="26"/>
        <v>[相关方登记册](项目文件-相关方登记册)</v>
      </c>
      <c r="Q197" t="s">
        <v>24</v>
      </c>
      <c r="R197" t="str">
        <f t="shared" si="27"/>
        <v>输入</v>
      </c>
      <c r="S197" t="s">
        <v>24</v>
      </c>
      <c r="T197" t="str">
        <f t="shared" si="28"/>
        <v>9.1 规划资源管理</v>
      </c>
      <c r="U197" t="s">
        <v>24</v>
      </c>
      <c r="V197" t="s">
        <v>24</v>
      </c>
      <c r="W197" t="str">
        <f t="shared" si="29"/>
        <v/>
      </c>
      <c r="X197" t="s">
        <v>24</v>
      </c>
      <c r="Y197" t="str">
        <f t="shared" si="30"/>
        <v>输入</v>
      </c>
      <c r="Z197" t="s">
        <v>24</v>
      </c>
      <c r="AA197" t="str">
        <f t="shared" si="31"/>
        <v>[相关方登记册](项目文件-相关方登记册)</v>
      </c>
      <c r="AB197" t="s">
        <v>24</v>
      </c>
    </row>
    <row r="198" spans="2:28">
      <c r="B198">
        <v>9.2</v>
      </c>
      <c r="C198" t="s">
        <v>84</v>
      </c>
      <c r="D198" t="s">
        <v>142</v>
      </c>
      <c r="G198" t="str">
        <f t="shared" si="24"/>
        <v>输出估算依据</v>
      </c>
      <c r="H198" t="str">
        <f>VLOOKUP(B198,'表-章节'!A:C,2,FALSE)</f>
        <v>09.2</v>
      </c>
      <c r="I198" t="str">
        <f>VLOOKUP(B198,'表-章节'!A:C,3,FALSE)</f>
        <v>9.2 估算活动资源</v>
      </c>
      <c r="J198">
        <f>IF(AND(C198="输出",ISNA(VLOOKUP("输出"&amp;D198,D$1:D197,1,FALSE))),J197+1,J197)</f>
        <v>25</v>
      </c>
      <c r="K198">
        <f>VLOOKUP("输出"&amp;D198,G:J,4,FALSE)</f>
        <v>12</v>
      </c>
      <c r="L198">
        <f t="shared" si="25"/>
        <v>1</v>
      </c>
      <c r="M198" t="s">
        <v>195</v>
      </c>
      <c r="O198" t="s">
        <v>24</v>
      </c>
      <c r="P198" t="str">
        <f t="shared" si="26"/>
        <v>[估算依据](项目文件-估算依据)</v>
      </c>
      <c r="Q198" t="s">
        <v>24</v>
      </c>
      <c r="R198" t="str">
        <f t="shared" si="27"/>
        <v>输出</v>
      </c>
      <c r="S198" t="s">
        <v>24</v>
      </c>
      <c r="T198" t="str">
        <f t="shared" si="28"/>
        <v>9.2 估算活动资源</v>
      </c>
      <c r="U198" t="s">
        <v>24</v>
      </c>
      <c r="V198" t="s">
        <v>24</v>
      </c>
      <c r="W198" t="str">
        <f t="shared" si="29"/>
        <v>9.2 估算活动资源</v>
      </c>
      <c r="X198" t="s">
        <v>24</v>
      </c>
      <c r="Y198" t="str">
        <f t="shared" si="30"/>
        <v>输出</v>
      </c>
      <c r="Z198" t="s">
        <v>24</v>
      </c>
      <c r="AA198" t="str">
        <f t="shared" si="31"/>
        <v>[估算依据](项目文件-估算依据)</v>
      </c>
      <c r="AB198" t="s">
        <v>24</v>
      </c>
    </row>
    <row r="199" spans="2:28">
      <c r="B199">
        <v>9.2</v>
      </c>
      <c r="C199" t="s">
        <v>84</v>
      </c>
      <c r="D199" t="s">
        <v>155</v>
      </c>
      <c r="G199" t="str">
        <f t="shared" si="24"/>
        <v>输出资源需求</v>
      </c>
      <c r="H199" t="str">
        <f>VLOOKUP(B199,'表-章节'!A:C,2,FALSE)</f>
        <v>09.2</v>
      </c>
      <c r="I199" t="str">
        <f>VLOOKUP(B199,'表-章节'!A:C,3,FALSE)</f>
        <v>9.2 估算活动资源</v>
      </c>
      <c r="J199">
        <f>IF(AND(C199="输出",ISNA(VLOOKUP("输出"&amp;D199,D$1:D198,1,FALSE))),J198+1,J198)</f>
        <v>26</v>
      </c>
      <c r="K199">
        <f>VLOOKUP("输出"&amp;D199,G:J,4,FALSE)</f>
        <v>26</v>
      </c>
      <c r="L199">
        <f t="shared" si="25"/>
        <v>1</v>
      </c>
      <c r="M199" t="s">
        <v>252</v>
      </c>
      <c r="O199" t="s">
        <v>24</v>
      </c>
      <c r="P199" t="str">
        <f t="shared" si="26"/>
        <v>[资源需求](项目文件-资源需求)</v>
      </c>
      <c r="Q199" t="s">
        <v>24</v>
      </c>
      <c r="R199" t="str">
        <f t="shared" si="27"/>
        <v>输出</v>
      </c>
      <c r="S199" t="s">
        <v>24</v>
      </c>
      <c r="T199" t="str">
        <f t="shared" si="28"/>
        <v>9.2 估算活动资源</v>
      </c>
      <c r="U199" t="s">
        <v>24</v>
      </c>
      <c r="V199" t="s">
        <v>24</v>
      </c>
      <c r="W199" t="str">
        <f t="shared" si="29"/>
        <v/>
      </c>
      <c r="X199" t="s">
        <v>24</v>
      </c>
      <c r="Y199" t="str">
        <f t="shared" si="30"/>
        <v>输出</v>
      </c>
      <c r="Z199" t="s">
        <v>24</v>
      </c>
      <c r="AA199" t="str">
        <f t="shared" si="31"/>
        <v>[资源需求](项目文件-资源需求)</v>
      </c>
      <c r="AB199" t="s">
        <v>24</v>
      </c>
    </row>
    <row r="200" spans="2:28">
      <c r="B200">
        <v>9.2</v>
      </c>
      <c r="C200" t="s">
        <v>84</v>
      </c>
      <c r="D200" t="s">
        <v>153</v>
      </c>
      <c r="G200" t="str">
        <f t="shared" si="24"/>
        <v>输出资源分解结构</v>
      </c>
      <c r="H200" t="str">
        <f>VLOOKUP(B200,'表-章节'!A:C,2,FALSE)</f>
        <v>09.2</v>
      </c>
      <c r="I200" t="str">
        <f>VLOOKUP(B200,'表-章节'!A:C,3,FALSE)</f>
        <v>9.2 估算活动资源</v>
      </c>
      <c r="J200">
        <f>IF(AND(C200="输出",ISNA(VLOOKUP("输出"&amp;D200,D$1:D199,1,FALSE))),J199+1,J199)</f>
        <v>27</v>
      </c>
      <c r="K200">
        <f>VLOOKUP("输出"&amp;D200,G:J,4,FALSE)</f>
        <v>27</v>
      </c>
      <c r="L200">
        <f t="shared" si="25"/>
        <v>1</v>
      </c>
      <c r="M200" t="s">
        <v>253</v>
      </c>
      <c r="O200" t="s">
        <v>24</v>
      </c>
      <c r="P200" t="str">
        <f t="shared" si="26"/>
        <v>[资源分解结构](项目文件-资源分解结构)</v>
      </c>
      <c r="Q200" t="s">
        <v>24</v>
      </c>
      <c r="R200" t="str">
        <f t="shared" si="27"/>
        <v>输出</v>
      </c>
      <c r="S200" t="s">
        <v>24</v>
      </c>
      <c r="T200" t="str">
        <f t="shared" si="28"/>
        <v>9.2 估算活动资源</v>
      </c>
      <c r="U200" t="s">
        <v>24</v>
      </c>
      <c r="V200" t="s">
        <v>24</v>
      </c>
      <c r="W200" t="str">
        <f t="shared" si="29"/>
        <v/>
      </c>
      <c r="X200" t="s">
        <v>24</v>
      </c>
      <c r="Y200" t="str">
        <f t="shared" si="30"/>
        <v>输出</v>
      </c>
      <c r="Z200" t="s">
        <v>24</v>
      </c>
      <c r="AA200" t="str">
        <f t="shared" si="31"/>
        <v>[资源分解结构](项目文件-资源分解结构)</v>
      </c>
      <c r="AB200" t="s">
        <v>24</v>
      </c>
    </row>
    <row r="201" spans="2:28">
      <c r="B201">
        <v>9.2</v>
      </c>
      <c r="C201" t="s">
        <v>86</v>
      </c>
      <c r="D201" t="s">
        <v>128</v>
      </c>
      <c r="G201" t="str">
        <f t="shared" si="24"/>
        <v>更新假设日志</v>
      </c>
      <c r="H201" t="str">
        <f>VLOOKUP(B201,'表-章节'!A:C,2,FALSE)</f>
        <v>09.2</v>
      </c>
      <c r="I201" t="str">
        <f>VLOOKUP(B201,'表-章节'!A:C,3,FALSE)</f>
        <v>9.2 估算活动资源</v>
      </c>
      <c r="J201">
        <f>IF(AND(C201="输出",ISNA(VLOOKUP("输出"&amp;D201,D$1:D200,1,FALSE))),J200+1,J200)</f>
        <v>27</v>
      </c>
      <c r="K201">
        <f>VLOOKUP("输出"&amp;D201,G:J,4,FALSE)</f>
        <v>1</v>
      </c>
      <c r="L201">
        <f t="shared" si="25"/>
        <v>2</v>
      </c>
      <c r="M201" t="s">
        <v>222</v>
      </c>
      <c r="O201" t="s">
        <v>24</v>
      </c>
      <c r="P201" t="str">
        <f t="shared" si="26"/>
        <v>[假设日志](项目文件-假设日志)</v>
      </c>
      <c r="Q201" t="s">
        <v>24</v>
      </c>
      <c r="R201" t="str">
        <f t="shared" si="27"/>
        <v>更新</v>
      </c>
      <c r="S201" t="s">
        <v>24</v>
      </c>
      <c r="T201" t="str">
        <f t="shared" si="28"/>
        <v>9.2 估算活动资源</v>
      </c>
      <c r="U201" t="s">
        <v>24</v>
      </c>
      <c r="V201" t="s">
        <v>24</v>
      </c>
      <c r="W201" t="str">
        <f t="shared" si="29"/>
        <v/>
      </c>
      <c r="X201" t="s">
        <v>24</v>
      </c>
      <c r="Y201" t="str">
        <f t="shared" si="30"/>
        <v>更新</v>
      </c>
      <c r="Z201" t="s">
        <v>24</v>
      </c>
      <c r="AA201" t="str">
        <f t="shared" si="31"/>
        <v>[假设日志](项目文件-假设日志)</v>
      </c>
      <c r="AB201" t="s">
        <v>24</v>
      </c>
    </row>
    <row r="202" spans="2:28">
      <c r="B202">
        <v>9.2</v>
      </c>
      <c r="C202" t="s">
        <v>86</v>
      </c>
      <c r="D202" t="s">
        <v>131</v>
      </c>
      <c r="G202" t="str">
        <f t="shared" si="24"/>
        <v>更新经验教训登记册</v>
      </c>
      <c r="H202" t="str">
        <f>VLOOKUP(B202,'表-章节'!A:C,2,FALSE)</f>
        <v>09.2</v>
      </c>
      <c r="I202" t="str">
        <f>VLOOKUP(B202,'表-章节'!A:C,3,FALSE)</f>
        <v>9.2 估算活动资源</v>
      </c>
      <c r="J202">
        <f>IF(AND(C202="输出",ISNA(VLOOKUP("输出"&amp;D202,D$1:D201,1,FALSE))),J201+1,J201)</f>
        <v>27</v>
      </c>
      <c r="K202">
        <f>VLOOKUP("输出"&amp;D202,G:J,4,FALSE)</f>
        <v>3</v>
      </c>
      <c r="L202">
        <f t="shared" si="25"/>
        <v>2</v>
      </c>
      <c r="M202" t="s">
        <v>223</v>
      </c>
      <c r="O202" t="s">
        <v>24</v>
      </c>
      <c r="P202" t="str">
        <f t="shared" si="26"/>
        <v>[经验教训登记册](项目文件-经验教训登记册)</v>
      </c>
      <c r="Q202" t="s">
        <v>24</v>
      </c>
      <c r="R202" t="str">
        <f t="shared" si="27"/>
        <v>更新</v>
      </c>
      <c r="S202" t="s">
        <v>24</v>
      </c>
      <c r="T202" t="str">
        <f t="shared" si="28"/>
        <v>9.2 估算活动资源</v>
      </c>
      <c r="U202" t="s">
        <v>24</v>
      </c>
      <c r="V202" t="s">
        <v>24</v>
      </c>
      <c r="W202" t="str">
        <f t="shared" si="29"/>
        <v/>
      </c>
      <c r="X202" t="s">
        <v>24</v>
      </c>
      <c r="Y202" t="str">
        <f t="shared" si="30"/>
        <v>更新</v>
      </c>
      <c r="Z202" t="s">
        <v>24</v>
      </c>
      <c r="AA202" t="str">
        <f t="shared" si="31"/>
        <v>[经验教训登记册](项目文件-经验教训登记册)</v>
      </c>
      <c r="AB202" t="s">
        <v>24</v>
      </c>
    </row>
    <row r="203" spans="2:28">
      <c r="B203">
        <v>9.2</v>
      </c>
      <c r="C203" t="s">
        <v>86</v>
      </c>
      <c r="D203" t="s">
        <v>150</v>
      </c>
      <c r="G203" t="str">
        <f t="shared" si="24"/>
        <v>更新活动属性</v>
      </c>
      <c r="H203" t="str">
        <f>VLOOKUP(B203,'表-章节'!A:C,2,FALSE)</f>
        <v>09.2</v>
      </c>
      <c r="I203" t="str">
        <f>VLOOKUP(B203,'表-章节'!A:C,3,FALSE)</f>
        <v>9.2 估算活动资源</v>
      </c>
      <c r="J203">
        <f>IF(AND(C203="输出",ISNA(VLOOKUP("输出"&amp;D203,D$1:D202,1,FALSE))),J202+1,J202)</f>
        <v>27</v>
      </c>
      <c r="K203">
        <f>VLOOKUP("输出"&amp;D203,G:J,4,FALSE)</f>
        <v>8</v>
      </c>
      <c r="L203">
        <f t="shared" si="25"/>
        <v>2</v>
      </c>
      <c r="M203" t="s">
        <v>189</v>
      </c>
      <c r="O203" t="s">
        <v>24</v>
      </c>
      <c r="P203" t="str">
        <f t="shared" si="26"/>
        <v>[活动属性](项目文件-活动属性)</v>
      </c>
      <c r="Q203" t="s">
        <v>24</v>
      </c>
      <c r="R203" t="str">
        <f t="shared" si="27"/>
        <v>更新</v>
      </c>
      <c r="S203" t="s">
        <v>24</v>
      </c>
      <c r="T203" t="str">
        <f t="shared" si="28"/>
        <v>9.2 估算活动资源</v>
      </c>
      <c r="U203" t="s">
        <v>24</v>
      </c>
      <c r="V203" t="s">
        <v>24</v>
      </c>
      <c r="W203" t="str">
        <f t="shared" si="29"/>
        <v/>
      </c>
      <c r="X203" t="s">
        <v>24</v>
      </c>
      <c r="Y203" t="str">
        <f t="shared" si="30"/>
        <v>更新</v>
      </c>
      <c r="Z203" t="s">
        <v>24</v>
      </c>
      <c r="AA203" t="str">
        <f t="shared" si="31"/>
        <v>[活动属性](项目文件-活动属性)</v>
      </c>
      <c r="AB203" t="s">
        <v>24</v>
      </c>
    </row>
    <row r="204" spans="2:28">
      <c r="B204">
        <v>9.2</v>
      </c>
      <c r="C204" t="s">
        <v>88</v>
      </c>
      <c r="D204" t="s">
        <v>128</v>
      </c>
      <c r="G204" t="str">
        <f t="shared" si="24"/>
        <v>输入假设日志</v>
      </c>
      <c r="H204" t="str">
        <f>VLOOKUP(B204,'表-章节'!A:C,2,FALSE)</f>
        <v>09.2</v>
      </c>
      <c r="I204" t="str">
        <f>VLOOKUP(B204,'表-章节'!A:C,3,FALSE)</f>
        <v>9.2 估算活动资源</v>
      </c>
      <c r="J204">
        <f>IF(AND(C204="输出",ISNA(VLOOKUP("输出"&amp;D204,D$1:D203,1,FALSE))),J203+1,J203)</f>
        <v>27</v>
      </c>
      <c r="K204">
        <f>VLOOKUP("输出"&amp;D204,G:J,4,FALSE)</f>
        <v>1</v>
      </c>
      <c r="L204">
        <f t="shared" si="25"/>
        <v>3</v>
      </c>
      <c r="M204" t="s">
        <v>236</v>
      </c>
      <c r="O204" t="s">
        <v>24</v>
      </c>
      <c r="P204" t="str">
        <f t="shared" si="26"/>
        <v>[假设日志](项目文件-假设日志)</v>
      </c>
      <c r="Q204" t="s">
        <v>24</v>
      </c>
      <c r="R204" t="str">
        <f t="shared" si="27"/>
        <v>输入</v>
      </c>
      <c r="S204" t="s">
        <v>24</v>
      </c>
      <c r="T204" t="str">
        <f t="shared" si="28"/>
        <v>9.2 估算活动资源</v>
      </c>
      <c r="U204" t="s">
        <v>24</v>
      </c>
      <c r="V204" t="s">
        <v>24</v>
      </c>
      <c r="W204" t="str">
        <f t="shared" si="29"/>
        <v/>
      </c>
      <c r="X204" t="s">
        <v>24</v>
      </c>
      <c r="Y204" t="str">
        <f t="shared" si="30"/>
        <v>输入</v>
      </c>
      <c r="Z204" t="s">
        <v>24</v>
      </c>
      <c r="AA204" t="str">
        <f t="shared" si="31"/>
        <v>[假设日志](项目文件-假设日志)</v>
      </c>
      <c r="AB204" t="s">
        <v>24</v>
      </c>
    </row>
    <row r="205" spans="2:28">
      <c r="B205">
        <v>9.2</v>
      </c>
      <c r="C205" t="s">
        <v>88</v>
      </c>
      <c r="D205" t="s">
        <v>141</v>
      </c>
      <c r="G205" t="str">
        <f t="shared" si="24"/>
        <v>输入活动清单</v>
      </c>
      <c r="H205" t="str">
        <f>VLOOKUP(B205,'表-章节'!A:C,2,FALSE)</f>
        <v>09.2</v>
      </c>
      <c r="I205" t="str">
        <f>VLOOKUP(B205,'表-章节'!A:C,3,FALSE)</f>
        <v>9.2 估算活动资源</v>
      </c>
      <c r="J205">
        <f>IF(AND(C205="输出",ISNA(VLOOKUP("输出"&amp;D205,D$1:D204,1,FALSE))),J204+1,J204)</f>
        <v>27</v>
      </c>
      <c r="K205">
        <f>VLOOKUP("输出"&amp;D205,G:J,4,FALSE)</f>
        <v>7</v>
      </c>
      <c r="L205">
        <f t="shared" si="25"/>
        <v>3</v>
      </c>
      <c r="M205" t="s">
        <v>240</v>
      </c>
      <c r="O205" t="s">
        <v>24</v>
      </c>
      <c r="P205" t="str">
        <f t="shared" si="26"/>
        <v>[活动清单](项目文件-活动清单)</v>
      </c>
      <c r="Q205" t="s">
        <v>24</v>
      </c>
      <c r="R205" t="str">
        <f t="shared" si="27"/>
        <v>输入</v>
      </c>
      <c r="S205" t="s">
        <v>24</v>
      </c>
      <c r="T205" t="str">
        <f t="shared" si="28"/>
        <v>9.2 估算活动资源</v>
      </c>
      <c r="U205" t="s">
        <v>24</v>
      </c>
      <c r="V205" t="s">
        <v>24</v>
      </c>
      <c r="W205" t="str">
        <f t="shared" si="29"/>
        <v/>
      </c>
      <c r="X205" t="s">
        <v>24</v>
      </c>
      <c r="Y205" t="str">
        <f t="shared" si="30"/>
        <v>输入</v>
      </c>
      <c r="Z205" t="s">
        <v>24</v>
      </c>
      <c r="AA205" t="str">
        <f t="shared" si="31"/>
        <v>[活动清单](项目文件-活动清单)</v>
      </c>
      <c r="AB205" t="s">
        <v>24</v>
      </c>
    </row>
    <row r="206" spans="2:28">
      <c r="B206">
        <v>9.2</v>
      </c>
      <c r="C206" t="s">
        <v>88</v>
      </c>
      <c r="D206" t="s">
        <v>150</v>
      </c>
      <c r="G206" t="str">
        <f t="shared" si="24"/>
        <v>输入活动属性</v>
      </c>
      <c r="H206" t="str">
        <f>VLOOKUP(B206,'表-章节'!A:C,2,FALSE)</f>
        <v>09.2</v>
      </c>
      <c r="I206" t="str">
        <f>VLOOKUP(B206,'表-章节'!A:C,3,FALSE)</f>
        <v>9.2 估算活动资源</v>
      </c>
      <c r="J206">
        <f>IF(AND(C206="输出",ISNA(VLOOKUP("输出"&amp;D206,D$1:D205,1,FALSE))),J205+1,J205)</f>
        <v>27</v>
      </c>
      <c r="K206">
        <f>VLOOKUP("输出"&amp;D206,G:J,4,FALSE)</f>
        <v>8</v>
      </c>
      <c r="L206">
        <f t="shared" si="25"/>
        <v>3</v>
      </c>
      <c r="M206" t="s">
        <v>184</v>
      </c>
      <c r="O206" t="s">
        <v>24</v>
      </c>
      <c r="P206" t="str">
        <f t="shared" si="26"/>
        <v>[活动属性](项目文件-活动属性)</v>
      </c>
      <c r="Q206" t="s">
        <v>24</v>
      </c>
      <c r="R206" t="str">
        <f t="shared" si="27"/>
        <v>输入</v>
      </c>
      <c r="S206" t="s">
        <v>24</v>
      </c>
      <c r="T206" t="str">
        <f t="shared" si="28"/>
        <v>9.2 估算活动资源</v>
      </c>
      <c r="U206" t="s">
        <v>24</v>
      </c>
      <c r="V206" t="s">
        <v>24</v>
      </c>
      <c r="W206" t="str">
        <f t="shared" si="29"/>
        <v/>
      </c>
      <c r="X206" t="s">
        <v>24</v>
      </c>
      <c r="Y206" t="str">
        <f t="shared" si="30"/>
        <v>输入</v>
      </c>
      <c r="Z206" t="s">
        <v>24</v>
      </c>
      <c r="AA206" t="str">
        <f t="shared" si="31"/>
        <v>[活动属性](项目文件-活动属性)</v>
      </c>
      <c r="AB206" t="s">
        <v>24</v>
      </c>
    </row>
    <row r="207" spans="2:28">
      <c r="B207">
        <v>9.2</v>
      </c>
      <c r="C207" t="s">
        <v>88</v>
      </c>
      <c r="D207" t="s">
        <v>158</v>
      </c>
      <c r="G207" t="str">
        <f t="shared" si="24"/>
        <v>输入成本估算</v>
      </c>
      <c r="H207" t="str">
        <f>VLOOKUP(B207,'表-章节'!A:C,2,FALSE)</f>
        <v>09.2</v>
      </c>
      <c r="I207" t="str">
        <f>VLOOKUP(B207,'表-章节'!A:C,3,FALSE)</f>
        <v>9.2 估算活动资源</v>
      </c>
      <c r="J207">
        <f>IF(AND(C207="输出",ISNA(VLOOKUP("输出"&amp;D207,D$1:D206,1,FALSE))),J206+1,J206)</f>
        <v>27</v>
      </c>
      <c r="K207">
        <f>VLOOKUP("输出"&amp;D207,G:J,4,FALSE)</f>
        <v>18</v>
      </c>
      <c r="L207">
        <f t="shared" si="25"/>
        <v>3</v>
      </c>
      <c r="M207" t="s">
        <v>213</v>
      </c>
      <c r="O207" t="s">
        <v>24</v>
      </c>
      <c r="P207" t="str">
        <f t="shared" si="26"/>
        <v>[成本估算](项目文件-成本估算)</v>
      </c>
      <c r="Q207" t="s">
        <v>24</v>
      </c>
      <c r="R207" t="str">
        <f t="shared" si="27"/>
        <v>输入</v>
      </c>
      <c r="S207" t="s">
        <v>24</v>
      </c>
      <c r="T207" t="str">
        <f t="shared" si="28"/>
        <v>9.2 估算活动资源</v>
      </c>
      <c r="U207" t="s">
        <v>24</v>
      </c>
      <c r="V207" t="s">
        <v>24</v>
      </c>
      <c r="W207" t="str">
        <f t="shared" si="29"/>
        <v/>
      </c>
      <c r="X207" t="s">
        <v>24</v>
      </c>
      <c r="Y207" t="str">
        <f t="shared" si="30"/>
        <v>输入</v>
      </c>
      <c r="Z207" t="s">
        <v>24</v>
      </c>
      <c r="AA207" t="str">
        <f t="shared" si="31"/>
        <v>[成本估算](项目文件-成本估算)</v>
      </c>
      <c r="AB207" t="s">
        <v>24</v>
      </c>
    </row>
    <row r="208" spans="2:28">
      <c r="B208">
        <v>9.2</v>
      </c>
      <c r="C208" t="s">
        <v>88</v>
      </c>
      <c r="D208" t="s">
        <v>154</v>
      </c>
      <c r="G208" t="str">
        <f t="shared" si="24"/>
        <v>输入资源日历</v>
      </c>
      <c r="H208" t="str">
        <f>VLOOKUP(B208,'表-章节'!A:C,2,FALSE)</f>
        <v>09.2</v>
      </c>
      <c r="I208" t="str">
        <f>VLOOKUP(B208,'表-章节'!A:C,3,FALSE)</f>
        <v>9.2 估算活动资源</v>
      </c>
      <c r="J208">
        <f>IF(AND(C208="输出",ISNA(VLOOKUP("输出"&amp;D208,D$1:D207,1,FALSE))),J207+1,J207)</f>
        <v>27</v>
      </c>
      <c r="K208">
        <f>VLOOKUP("输出"&amp;D208,G:J,4,FALSE)</f>
        <v>30</v>
      </c>
      <c r="L208">
        <f t="shared" si="25"/>
        <v>3</v>
      </c>
      <c r="M208" t="s">
        <v>243</v>
      </c>
      <c r="O208" t="s">
        <v>24</v>
      </c>
      <c r="P208" t="str">
        <f t="shared" si="26"/>
        <v>[资源日历](项目文件-资源日历)</v>
      </c>
      <c r="Q208" t="s">
        <v>24</v>
      </c>
      <c r="R208" t="str">
        <f t="shared" si="27"/>
        <v>输入</v>
      </c>
      <c r="S208" t="s">
        <v>24</v>
      </c>
      <c r="T208" t="str">
        <f t="shared" si="28"/>
        <v>9.2 估算活动资源</v>
      </c>
      <c r="U208" t="s">
        <v>24</v>
      </c>
      <c r="V208" t="s">
        <v>24</v>
      </c>
      <c r="W208" t="str">
        <f t="shared" si="29"/>
        <v/>
      </c>
      <c r="X208" t="s">
        <v>24</v>
      </c>
      <c r="Y208" t="str">
        <f t="shared" si="30"/>
        <v>输入</v>
      </c>
      <c r="Z208" t="s">
        <v>24</v>
      </c>
      <c r="AA208" t="str">
        <f t="shared" si="31"/>
        <v>[资源日历](项目文件-资源日历)</v>
      </c>
      <c r="AB208" t="s">
        <v>24</v>
      </c>
    </row>
    <row r="209" spans="2:28">
      <c r="B209">
        <v>9.2</v>
      </c>
      <c r="C209" t="s">
        <v>88</v>
      </c>
      <c r="D209" t="s">
        <v>137</v>
      </c>
      <c r="G209" t="str">
        <f t="shared" si="24"/>
        <v>输入风险登记册</v>
      </c>
      <c r="H209" t="str">
        <f>VLOOKUP(B209,'表-章节'!A:C,2,FALSE)</f>
        <v>09.2</v>
      </c>
      <c r="I209" t="str">
        <f>VLOOKUP(B209,'表-章节'!A:C,3,FALSE)</f>
        <v>9.2 估算活动资源</v>
      </c>
      <c r="J209">
        <f>IF(AND(C209="输出",ISNA(VLOOKUP("输出"&amp;D209,D$1:D208,1,FALSE))),J208+1,J208)</f>
        <v>27</v>
      </c>
      <c r="K209">
        <f>VLOOKUP("输出"&amp;D209,G:J,4,FALSE)</f>
        <v>32</v>
      </c>
      <c r="L209">
        <f t="shared" si="25"/>
        <v>3</v>
      </c>
      <c r="M209" t="s">
        <v>228</v>
      </c>
      <c r="O209" t="s">
        <v>24</v>
      </c>
      <c r="P209" t="str">
        <f t="shared" si="26"/>
        <v>[风险登记册](项目文件-风险登记册)</v>
      </c>
      <c r="Q209" t="s">
        <v>24</v>
      </c>
      <c r="R209" t="str">
        <f t="shared" si="27"/>
        <v>输入</v>
      </c>
      <c r="S209" t="s">
        <v>24</v>
      </c>
      <c r="T209" t="str">
        <f t="shared" si="28"/>
        <v>9.2 估算活动资源</v>
      </c>
      <c r="U209" t="s">
        <v>24</v>
      </c>
      <c r="V209" t="s">
        <v>24</v>
      </c>
      <c r="W209" t="str">
        <f t="shared" si="29"/>
        <v/>
      </c>
      <c r="X209" t="s">
        <v>24</v>
      </c>
      <c r="Y209" t="str">
        <f t="shared" si="30"/>
        <v>输入</v>
      </c>
      <c r="Z209" t="s">
        <v>24</v>
      </c>
      <c r="AA209" t="str">
        <f t="shared" si="31"/>
        <v>[风险登记册](项目文件-风险登记册)</v>
      </c>
      <c r="AB209" t="s">
        <v>24</v>
      </c>
    </row>
    <row r="210" spans="2:28">
      <c r="B210">
        <v>9.3</v>
      </c>
      <c r="C210" t="s">
        <v>84</v>
      </c>
      <c r="D210" t="s">
        <v>164</v>
      </c>
      <c r="G210" t="str">
        <f t="shared" si="24"/>
        <v>输出物质资源分配单</v>
      </c>
      <c r="H210" t="str">
        <f>VLOOKUP(B210,'表-章节'!A:C,2,FALSE)</f>
        <v>09.3</v>
      </c>
      <c r="I210" t="str">
        <f>VLOOKUP(B210,'表-章节'!A:C,3,FALSE)</f>
        <v>9.3 获取资源</v>
      </c>
      <c r="J210">
        <f>IF(AND(C210="输出",ISNA(VLOOKUP("输出"&amp;D210,D$1:D209,1,FALSE))),J209+1,J209)</f>
        <v>28</v>
      </c>
      <c r="K210">
        <f>VLOOKUP("输出"&amp;D210,G:J,4,FALSE)</f>
        <v>28</v>
      </c>
      <c r="L210">
        <f t="shared" si="25"/>
        <v>1</v>
      </c>
      <c r="M210" t="s">
        <v>254</v>
      </c>
      <c r="O210" t="s">
        <v>24</v>
      </c>
      <c r="P210" t="str">
        <f t="shared" si="26"/>
        <v>[物质资源分配单](项目文件-物质资源分配单)</v>
      </c>
      <c r="Q210" t="s">
        <v>24</v>
      </c>
      <c r="R210" t="str">
        <f t="shared" si="27"/>
        <v>输出</v>
      </c>
      <c r="S210" t="s">
        <v>24</v>
      </c>
      <c r="T210" t="str">
        <f t="shared" si="28"/>
        <v>9.3 获取资源</v>
      </c>
      <c r="U210" t="s">
        <v>24</v>
      </c>
      <c r="V210" t="s">
        <v>24</v>
      </c>
      <c r="W210" t="str">
        <f t="shared" si="29"/>
        <v>9.3 获取资源</v>
      </c>
      <c r="X210" t="s">
        <v>24</v>
      </c>
      <c r="Y210" t="str">
        <f t="shared" si="30"/>
        <v>输出</v>
      </c>
      <c r="Z210" t="s">
        <v>24</v>
      </c>
      <c r="AA210" t="str">
        <f t="shared" si="31"/>
        <v>[物质资源分配单](项目文件-物质资源分配单)</v>
      </c>
      <c r="AB210" t="s">
        <v>24</v>
      </c>
    </row>
    <row r="211" spans="2:28">
      <c r="B211">
        <v>9.3</v>
      </c>
      <c r="C211" t="s">
        <v>84</v>
      </c>
      <c r="D211" t="s">
        <v>136</v>
      </c>
      <c r="G211" t="str">
        <f t="shared" si="24"/>
        <v>输出项目团队派工单</v>
      </c>
      <c r="H211" t="str">
        <f>VLOOKUP(B211,'表-章节'!A:C,2,FALSE)</f>
        <v>09.3</v>
      </c>
      <c r="I211" t="str">
        <f>VLOOKUP(B211,'表-章节'!A:C,3,FALSE)</f>
        <v>9.3 获取资源</v>
      </c>
      <c r="J211">
        <f>IF(AND(C211="输出",ISNA(VLOOKUP("输出"&amp;D211,D$1:D210,1,FALSE))),J210+1,J210)</f>
        <v>29</v>
      </c>
      <c r="K211">
        <f>VLOOKUP("输出"&amp;D211,G:J,4,FALSE)</f>
        <v>29</v>
      </c>
      <c r="L211">
        <f t="shared" si="25"/>
        <v>1</v>
      </c>
      <c r="M211" t="s">
        <v>255</v>
      </c>
      <c r="O211" t="s">
        <v>24</v>
      </c>
      <c r="P211" t="str">
        <f t="shared" si="26"/>
        <v>[项目团队派工单](项目文件-项目团队派工单)</v>
      </c>
      <c r="Q211" t="s">
        <v>24</v>
      </c>
      <c r="R211" t="str">
        <f t="shared" si="27"/>
        <v>输出</v>
      </c>
      <c r="S211" t="s">
        <v>24</v>
      </c>
      <c r="T211" t="str">
        <f t="shared" si="28"/>
        <v>9.3 获取资源</v>
      </c>
      <c r="U211" t="s">
        <v>24</v>
      </c>
      <c r="V211" t="s">
        <v>24</v>
      </c>
      <c r="W211" t="str">
        <f t="shared" si="29"/>
        <v/>
      </c>
      <c r="X211" t="s">
        <v>24</v>
      </c>
      <c r="Y211" t="str">
        <f t="shared" si="30"/>
        <v>输出</v>
      </c>
      <c r="Z211" t="s">
        <v>24</v>
      </c>
      <c r="AA211" t="str">
        <f t="shared" si="31"/>
        <v>[项目团队派工单](项目文件-项目团队派工单)</v>
      </c>
      <c r="AB211" t="s">
        <v>24</v>
      </c>
    </row>
    <row r="212" spans="2:28">
      <c r="B212">
        <v>9.3</v>
      </c>
      <c r="C212" t="s">
        <v>84</v>
      </c>
      <c r="D212" t="s">
        <v>154</v>
      </c>
      <c r="G212" t="str">
        <f t="shared" si="24"/>
        <v>输出资源日历</v>
      </c>
      <c r="H212" t="str">
        <f>VLOOKUP(B212,'表-章节'!A:C,2,FALSE)</f>
        <v>09.3</v>
      </c>
      <c r="I212" t="str">
        <f>VLOOKUP(B212,'表-章节'!A:C,3,FALSE)</f>
        <v>9.3 获取资源</v>
      </c>
      <c r="J212">
        <f>IF(AND(C212="输出",ISNA(VLOOKUP("输出"&amp;D212,D$1:D211,1,FALSE))),J211+1,J211)</f>
        <v>30</v>
      </c>
      <c r="K212">
        <f>VLOOKUP("输出"&amp;D212,G:J,4,FALSE)</f>
        <v>30</v>
      </c>
      <c r="L212">
        <f t="shared" si="25"/>
        <v>1</v>
      </c>
      <c r="M212" t="s">
        <v>256</v>
      </c>
      <c r="O212" t="s">
        <v>24</v>
      </c>
      <c r="P212" t="str">
        <f t="shared" si="26"/>
        <v>[资源日历](项目文件-资源日历)</v>
      </c>
      <c r="Q212" t="s">
        <v>24</v>
      </c>
      <c r="R212" t="str">
        <f t="shared" si="27"/>
        <v>输出</v>
      </c>
      <c r="S212" t="s">
        <v>24</v>
      </c>
      <c r="T212" t="str">
        <f t="shared" si="28"/>
        <v>9.3 获取资源</v>
      </c>
      <c r="U212" t="s">
        <v>24</v>
      </c>
      <c r="V212" t="s">
        <v>24</v>
      </c>
      <c r="W212" t="str">
        <f t="shared" si="29"/>
        <v/>
      </c>
      <c r="X212" t="s">
        <v>24</v>
      </c>
      <c r="Y212" t="str">
        <f t="shared" si="30"/>
        <v>输出</v>
      </c>
      <c r="Z212" t="s">
        <v>24</v>
      </c>
      <c r="AA212" t="str">
        <f t="shared" si="31"/>
        <v>[资源日历](项目文件-资源日历)</v>
      </c>
      <c r="AB212" t="s">
        <v>24</v>
      </c>
    </row>
    <row r="213" spans="2:28">
      <c r="B213">
        <v>9.3</v>
      </c>
      <c r="C213" t="s">
        <v>86</v>
      </c>
      <c r="D213" t="s">
        <v>131</v>
      </c>
      <c r="G213" t="str">
        <f t="shared" si="24"/>
        <v>更新经验教训登记册</v>
      </c>
      <c r="H213" t="str">
        <f>VLOOKUP(B213,'表-章节'!A:C,2,FALSE)</f>
        <v>09.3</v>
      </c>
      <c r="I213" t="str">
        <f>VLOOKUP(B213,'表-章节'!A:C,3,FALSE)</f>
        <v>9.3 获取资源</v>
      </c>
      <c r="J213">
        <f>IF(AND(C213="输出",ISNA(VLOOKUP("输出"&amp;D213,D$1:D212,1,FALSE))),J212+1,J212)</f>
        <v>30</v>
      </c>
      <c r="K213">
        <f>VLOOKUP("输出"&amp;D213,G:J,4,FALSE)</f>
        <v>3</v>
      </c>
      <c r="L213">
        <f t="shared" si="25"/>
        <v>2</v>
      </c>
      <c r="M213" t="s">
        <v>223</v>
      </c>
      <c r="O213" t="s">
        <v>24</v>
      </c>
      <c r="P213" t="str">
        <f t="shared" si="26"/>
        <v>[经验教训登记册](项目文件-经验教训登记册)</v>
      </c>
      <c r="Q213" t="s">
        <v>24</v>
      </c>
      <c r="R213" t="str">
        <f t="shared" si="27"/>
        <v>更新</v>
      </c>
      <c r="S213" t="s">
        <v>24</v>
      </c>
      <c r="T213" t="str">
        <f t="shared" si="28"/>
        <v>9.3 获取资源</v>
      </c>
      <c r="U213" t="s">
        <v>24</v>
      </c>
      <c r="V213" t="s">
        <v>24</v>
      </c>
      <c r="W213" t="str">
        <f t="shared" si="29"/>
        <v/>
      </c>
      <c r="X213" t="s">
        <v>24</v>
      </c>
      <c r="Y213" t="str">
        <f t="shared" si="30"/>
        <v>更新</v>
      </c>
      <c r="Z213" t="s">
        <v>24</v>
      </c>
      <c r="AA213" t="str">
        <f t="shared" si="31"/>
        <v>[经验教训登记册](项目文件-经验教训登记册)</v>
      </c>
      <c r="AB213" t="s">
        <v>24</v>
      </c>
    </row>
    <row r="214" spans="2:28">
      <c r="B214">
        <v>9.3</v>
      </c>
      <c r="C214" t="s">
        <v>86</v>
      </c>
      <c r="D214" t="s">
        <v>134</v>
      </c>
      <c r="G214" t="str">
        <f t="shared" si="24"/>
        <v>更新项目进度计划</v>
      </c>
      <c r="H214" t="str">
        <f>VLOOKUP(B214,'表-章节'!A:C,2,FALSE)</f>
        <v>09.3</v>
      </c>
      <c r="I214" t="str">
        <f>VLOOKUP(B214,'表-章节'!A:C,3,FALSE)</f>
        <v>9.3 获取资源</v>
      </c>
      <c r="J214">
        <f>IF(AND(C214="输出",ISNA(VLOOKUP("输出"&amp;D214,D$1:D213,1,FALSE))),J213+1,J213)</f>
        <v>30</v>
      </c>
      <c r="K214">
        <f>VLOOKUP("输出"&amp;D214,G:J,4,FALSE)</f>
        <v>13</v>
      </c>
      <c r="L214">
        <f t="shared" si="25"/>
        <v>2</v>
      </c>
      <c r="M214" t="s">
        <v>202</v>
      </c>
      <c r="O214" t="s">
        <v>24</v>
      </c>
      <c r="P214" t="str">
        <f t="shared" si="26"/>
        <v>[项目进度计划](项目文件-项目进度计划)</v>
      </c>
      <c r="Q214" t="s">
        <v>24</v>
      </c>
      <c r="R214" t="str">
        <f t="shared" si="27"/>
        <v>更新</v>
      </c>
      <c r="S214" t="s">
        <v>24</v>
      </c>
      <c r="T214" t="str">
        <f t="shared" si="28"/>
        <v>9.3 获取资源</v>
      </c>
      <c r="U214" t="s">
        <v>24</v>
      </c>
      <c r="V214" t="s">
        <v>24</v>
      </c>
      <c r="W214" t="str">
        <f t="shared" si="29"/>
        <v/>
      </c>
      <c r="X214" t="s">
        <v>24</v>
      </c>
      <c r="Y214" t="str">
        <f t="shared" si="30"/>
        <v>更新</v>
      </c>
      <c r="Z214" t="s">
        <v>24</v>
      </c>
      <c r="AA214" t="str">
        <f t="shared" si="31"/>
        <v>[项目进度计划](项目文件-项目进度计划)</v>
      </c>
      <c r="AB214" t="s">
        <v>24</v>
      </c>
    </row>
    <row r="215" spans="2:28">
      <c r="B215">
        <v>9.3</v>
      </c>
      <c r="C215" t="s">
        <v>86</v>
      </c>
      <c r="D215" t="s">
        <v>155</v>
      </c>
      <c r="G215" t="str">
        <f t="shared" si="24"/>
        <v>更新资源需求</v>
      </c>
      <c r="H215" t="str">
        <f>VLOOKUP(B215,'表-章节'!A:C,2,FALSE)</f>
        <v>09.3</v>
      </c>
      <c r="I215" t="str">
        <f>VLOOKUP(B215,'表-章节'!A:C,3,FALSE)</f>
        <v>9.3 获取资源</v>
      </c>
      <c r="J215">
        <f>IF(AND(C215="输出",ISNA(VLOOKUP("输出"&amp;D215,D$1:D214,1,FALSE))),J214+1,J214)</f>
        <v>30</v>
      </c>
      <c r="K215">
        <f>VLOOKUP("输出"&amp;D215,G:J,4,FALSE)</f>
        <v>26</v>
      </c>
      <c r="L215">
        <f t="shared" si="25"/>
        <v>2</v>
      </c>
      <c r="M215" t="s">
        <v>244</v>
      </c>
      <c r="O215" t="s">
        <v>24</v>
      </c>
      <c r="P215" t="str">
        <f t="shared" si="26"/>
        <v>[资源需求](项目文件-资源需求)</v>
      </c>
      <c r="Q215" t="s">
        <v>24</v>
      </c>
      <c r="R215" t="str">
        <f t="shared" si="27"/>
        <v>更新</v>
      </c>
      <c r="S215" t="s">
        <v>24</v>
      </c>
      <c r="T215" t="str">
        <f t="shared" si="28"/>
        <v>9.3 获取资源</v>
      </c>
      <c r="U215" t="s">
        <v>24</v>
      </c>
      <c r="V215" t="s">
        <v>24</v>
      </c>
      <c r="W215" t="str">
        <f t="shared" si="29"/>
        <v/>
      </c>
      <c r="X215" t="s">
        <v>24</v>
      </c>
      <c r="Y215" t="str">
        <f t="shared" si="30"/>
        <v>更新</v>
      </c>
      <c r="Z215" t="s">
        <v>24</v>
      </c>
      <c r="AA215" t="str">
        <f t="shared" si="31"/>
        <v>[资源需求](项目文件-资源需求)</v>
      </c>
      <c r="AB215" t="s">
        <v>24</v>
      </c>
    </row>
    <row r="216" spans="2:28">
      <c r="B216">
        <v>9.3</v>
      </c>
      <c r="C216" t="s">
        <v>86</v>
      </c>
      <c r="D216" t="s">
        <v>153</v>
      </c>
      <c r="G216" t="str">
        <f t="shared" si="24"/>
        <v>更新资源分解结构</v>
      </c>
      <c r="H216" t="str">
        <f>VLOOKUP(B216,'表-章节'!A:C,2,FALSE)</f>
        <v>09.3</v>
      </c>
      <c r="I216" t="str">
        <f>VLOOKUP(B216,'表-章节'!A:C,3,FALSE)</f>
        <v>9.3 获取资源</v>
      </c>
      <c r="J216">
        <f>IF(AND(C216="输出",ISNA(VLOOKUP("输出"&amp;D216,D$1:D215,1,FALSE))),J215+1,J215)</f>
        <v>30</v>
      </c>
      <c r="K216">
        <f>VLOOKUP("输出"&amp;D216,G:J,4,FALSE)</f>
        <v>27</v>
      </c>
      <c r="L216">
        <f t="shared" si="25"/>
        <v>2</v>
      </c>
      <c r="M216" t="s">
        <v>257</v>
      </c>
      <c r="O216" t="s">
        <v>24</v>
      </c>
      <c r="P216" t="str">
        <f t="shared" si="26"/>
        <v>[资源分解结构](项目文件-资源分解结构)</v>
      </c>
      <c r="Q216" t="s">
        <v>24</v>
      </c>
      <c r="R216" t="str">
        <f t="shared" si="27"/>
        <v>更新</v>
      </c>
      <c r="S216" t="s">
        <v>24</v>
      </c>
      <c r="T216" t="str">
        <f t="shared" si="28"/>
        <v>9.3 获取资源</v>
      </c>
      <c r="U216" t="s">
        <v>24</v>
      </c>
      <c r="V216" t="s">
        <v>24</v>
      </c>
      <c r="W216" t="str">
        <f t="shared" si="29"/>
        <v/>
      </c>
      <c r="X216" t="s">
        <v>24</v>
      </c>
      <c r="Y216" t="str">
        <f t="shared" si="30"/>
        <v>更新</v>
      </c>
      <c r="Z216" t="s">
        <v>24</v>
      </c>
      <c r="AA216" t="str">
        <f t="shared" si="31"/>
        <v>[资源分解结构](项目文件-资源分解结构)</v>
      </c>
      <c r="AB216" t="s">
        <v>24</v>
      </c>
    </row>
    <row r="217" spans="2:28">
      <c r="B217">
        <v>9.3</v>
      </c>
      <c r="C217" t="s">
        <v>86</v>
      </c>
      <c r="D217" t="s">
        <v>137</v>
      </c>
      <c r="G217" t="str">
        <f t="shared" si="24"/>
        <v>更新风险登记册</v>
      </c>
      <c r="H217" t="str">
        <f>VLOOKUP(B217,'表-章节'!A:C,2,FALSE)</f>
        <v>09.3</v>
      </c>
      <c r="I217" t="str">
        <f>VLOOKUP(B217,'表-章节'!A:C,3,FALSE)</f>
        <v>9.3 获取资源</v>
      </c>
      <c r="J217">
        <f>IF(AND(C217="输出",ISNA(VLOOKUP("输出"&amp;D217,D$1:D216,1,FALSE))),J216+1,J216)</f>
        <v>30</v>
      </c>
      <c r="K217">
        <f>VLOOKUP("输出"&amp;D217,G:J,4,FALSE)</f>
        <v>32</v>
      </c>
      <c r="L217">
        <f t="shared" si="25"/>
        <v>2</v>
      </c>
      <c r="M217" t="s">
        <v>225</v>
      </c>
      <c r="O217" t="s">
        <v>24</v>
      </c>
      <c r="P217" t="str">
        <f t="shared" si="26"/>
        <v>[风险登记册](项目文件-风险登记册)</v>
      </c>
      <c r="Q217" t="s">
        <v>24</v>
      </c>
      <c r="R217" t="str">
        <f t="shared" si="27"/>
        <v>更新</v>
      </c>
      <c r="S217" t="s">
        <v>24</v>
      </c>
      <c r="T217" t="str">
        <f t="shared" si="28"/>
        <v>9.3 获取资源</v>
      </c>
      <c r="U217" t="s">
        <v>24</v>
      </c>
      <c r="V217" t="s">
        <v>24</v>
      </c>
      <c r="W217" t="str">
        <f t="shared" si="29"/>
        <v/>
      </c>
      <c r="X217" t="s">
        <v>24</v>
      </c>
      <c r="Y217" t="str">
        <f t="shared" si="30"/>
        <v>更新</v>
      </c>
      <c r="Z217" t="s">
        <v>24</v>
      </c>
      <c r="AA217" t="str">
        <f t="shared" si="31"/>
        <v>[风险登记册](项目文件-风险登记册)</v>
      </c>
      <c r="AB217" t="s">
        <v>24</v>
      </c>
    </row>
    <row r="218" spans="2:28">
      <c r="B218">
        <v>9.3</v>
      </c>
      <c r="C218" t="s">
        <v>86</v>
      </c>
      <c r="D218" t="s">
        <v>140</v>
      </c>
      <c r="G218" t="str">
        <f t="shared" si="24"/>
        <v>更新相关方登记册</v>
      </c>
      <c r="H218" t="str">
        <f>VLOOKUP(B218,'表-章节'!A:C,2,FALSE)</f>
        <v>09.3</v>
      </c>
      <c r="I218" t="str">
        <f>VLOOKUP(B218,'表-章节'!A:C,3,FALSE)</f>
        <v>9.3 获取资源</v>
      </c>
      <c r="J218">
        <f>IF(AND(C218="输出",ISNA(VLOOKUP("输出"&amp;D218,D$1:D217,1,FALSE))),J217+1,J217)</f>
        <v>30</v>
      </c>
      <c r="K218">
        <f>VLOOKUP("输出"&amp;D218,G:J,4,FALSE)</f>
        <v>35</v>
      </c>
      <c r="L218">
        <f t="shared" si="25"/>
        <v>2</v>
      </c>
      <c r="M218" t="s">
        <v>226</v>
      </c>
      <c r="O218" t="s">
        <v>24</v>
      </c>
      <c r="P218" t="str">
        <f t="shared" si="26"/>
        <v>[相关方登记册](项目文件-相关方登记册)</v>
      </c>
      <c r="Q218" t="s">
        <v>24</v>
      </c>
      <c r="R218" t="str">
        <f t="shared" si="27"/>
        <v>更新</v>
      </c>
      <c r="S218" t="s">
        <v>24</v>
      </c>
      <c r="T218" t="str">
        <f t="shared" si="28"/>
        <v>9.3 获取资源</v>
      </c>
      <c r="U218" t="s">
        <v>24</v>
      </c>
      <c r="V218" t="s">
        <v>24</v>
      </c>
      <c r="W218" t="str">
        <f t="shared" si="29"/>
        <v/>
      </c>
      <c r="X218" t="s">
        <v>24</v>
      </c>
      <c r="Y218" t="str">
        <f t="shared" si="30"/>
        <v>更新</v>
      </c>
      <c r="Z218" t="s">
        <v>24</v>
      </c>
      <c r="AA218" t="str">
        <f t="shared" si="31"/>
        <v>[相关方登记册](项目文件-相关方登记册)</v>
      </c>
      <c r="AB218" t="s">
        <v>24</v>
      </c>
    </row>
    <row r="219" spans="2:28">
      <c r="B219">
        <v>9.3</v>
      </c>
      <c r="C219" t="s">
        <v>88</v>
      </c>
      <c r="D219" t="s">
        <v>134</v>
      </c>
      <c r="G219" t="str">
        <f t="shared" si="24"/>
        <v>输入项目进度计划</v>
      </c>
      <c r="H219" t="str">
        <f>VLOOKUP(B219,'表-章节'!A:C,2,FALSE)</f>
        <v>09.3</v>
      </c>
      <c r="I219" t="str">
        <f>VLOOKUP(B219,'表-章节'!A:C,3,FALSE)</f>
        <v>9.3 获取资源</v>
      </c>
      <c r="J219">
        <f>IF(AND(C219="输出",ISNA(VLOOKUP("输出"&amp;D219,D$1:D218,1,FALSE))),J218+1,J218)</f>
        <v>30</v>
      </c>
      <c r="K219">
        <f>VLOOKUP("输出"&amp;D219,G:J,4,FALSE)</f>
        <v>13</v>
      </c>
      <c r="L219">
        <f t="shared" si="25"/>
        <v>3</v>
      </c>
      <c r="M219" t="s">
        <v>200</v>
      </c>
      <c r="O219" t="s">
        <v>24</v>
      </c>
      <c r="P219" t="str">
        <f t="shared" si="26"/>
        <v>[项目进度计划](项目文件-项目进度计划)</v>
      </c>
      <c r="Q219" t="s">
        <v>24</v>
      </c>
      <c r="R219" t="str">
        <f t="shared" si="27"/>
        <v>输入</v>
      </c>
      <c r="S219" t="s">
        <v>24</v>
      </c>
      <c r="T219" t="str">
        <f t="shared" si="28"/>
        <v>9.3 获取资源</v>
      </c>
      <c r="U219" t="s">
        <v>24</v>
      </c>
      <c r="V219" t="s">
        <v>24</v>
      </c>
      <c r="W219" t="str">
        <f t="shared" si="29"/>
        <v/>
      </c>
      <c r="X219" t="s">
        <v>24</v>
      </c>
      <c r="Y219" t="str">
        <f t="shared" si="30"/>
        <v>输入</v>
      </c>
      <c r="Z219" t="s">
        <v>24</v>
      </c>
      <c r="AA219" t="str">
        <f t="shared" si="31"/>
        <v>[项目进度计划](项目文件-项目进度计划)</v>
      </c>
      <c r="AB219" t="s">
        <v>24</v>
      </c>
    </row>
    <row r="220" spans="2:28">
      <c r="B220">
        <v>9.3</v>
      </c>
      <c r="C220" t="s">
        <v>88</v>
      </c>
      <c r="D220" t="s">
        <v>155</v>
      </c>
      <c r="G220" t="str">
        <f t="shared" si="24"/>
        <v>输入资源需求</v>
      </c>
      <c r="H220" t="str">
        <f>VLOOKUP(B220,'表-章节'!A:C,2,FALSE)</f>
        <v>09.3</v>
      </c>
      <c r="I220" t="str">
        <f>VLOOKUP(B220,'表-章节'!A:C,3,FALSE)</f>
        <v>9.3 获取资源</v>
      </c>
      <c r="J220">
        <f>IF(AND(C220="输出",ISNA(VLOOKUP("输出"&amp;D220,D$1:D219,1,FALSE))),J219+1,J219)</f>
        <v>30</v>
      </c>
      <c r="K220">
        <f>VLOOKUP("输出"&amp;D220,G:J,4,FALSE)</f>
        <v>26</v>
      </c>
      <c r="L220">
        <f t="shared" si="25"/>
        <v>3</v>
      </c>
      <c r="M220" t="s">
        <v>241</v>
      </c>
      <c r="O220" t="s">
        <v>24</v>
      </c>
      <c r="P220" t="str">
        <f t="shared" si="26"/>
        <v>[资源需求](项目文件-资源需求)</v>
      </c>
      <c r="Q220" t="s">
        <v>24</v>
      </c>
      <c r="R220" t="str">
        <f t="shared" si="27"/>
        <v>输入</v>
      </c>
      <c r="S220" t="s">
        <v>24</v>
      </c>
      <c r="T220" t="str">
        <f t="shared" si="28"/>
        <v>9.3 获取资源</v>
      </c>
      <c r="U220" t="s">
        <v>24</v>
      </c>
      <c r="V220" t="s">
        <v>24</v>
      </c>
      <c r="W220" t="str">
        <f t="shared" si="29"/>
        <v/>
      </c>
      <c r="X220" t="s">
        <v>24</v>
      </c>
      <c r="Y220" t="str">
        <f t="shared" si="30"/>
        <v>输入</v>
      </c>
      <c r="Z220" t="s">
        <v>24</v>
      </c>
      <c r="AA220" t="str">
        <f t="shared" si="31"/>
        <v>[资源需求](项目文件-资源需求)</v>
      </c>
      <c r="AB220" t="s">
        <v>24</v>
      </c>
    </row>
    <row r="221" spans="2:28">
      <c r="B221">
        <v>9.3</v>
      </c>
      <c r="C221" t="s">
        <v>88</v>
      </c>
      <c r="D221" t="s">
        <v>154</v>
      </c>
      <c r="G221" t="str">
        <f t="shared" si="24"/>
        <v>输入资源日历</v>
      </c>
      <c r="H221" t="str">
        <f>VLOOKUP(B221,'表-章节'!A:C,2,FALSE)</f>
        <v>09.3</v>
      </c>
      <c r="I221" t="str">
        <f>VLOOKUP(B221,'表-章节'!A:C,3,FALSE)</f>
        <v>9.3 获取资源</v>
      </c>
      <c r="J221">
        <f>IF(AND(C221="输出",ISNA(VLOOKUP("输出"&amp;D221,D$1:D220,1,FALSE))),J220+1,J220)</f>
        <v>30</v>
      </c>
      <c r="K221">
        <f>VLOOKUP("输出"&amp;D221,G:J,4,FALSE)</f>
        <v>30</v>
      </c>
      <c r="L221">
        <f t="shared" si="25"/>
        <v>3</v>
      </c>
      <c r="M221" t="s">
        <v>243</v>
      </c>
      <c r="O221" t="s">
        <v>24</v>
      </c>
      <c r="P221" t="str">
        <f t="shared" si="26"/>
        <v>[资源日历](项目文件-资源日历)</v>
      </c>
      <c r="Q221" t="s">
        <v>24</v>
      </c>
      <c r="R221" t="str">
        <f t="shared" si="27"/>
        <v>输入</v>
      </c>
      <c r="S221" t="s">
        <v>24</v>
      </c>
      <c r="T221" t="str">
        <f t="shared" si="28"/>
        <v>9.3 获取资源</v>
      </c>
      <c r="U221" t="s">
        <v>24</v>
      </c>
      <c r="V221" t="s">
        <v>24</v>
      </c>
      <c r="W221" t="str">
        <f t="shared" si="29"/>
        <v/>
      </c>
      <c r="X221" t="s">
        <v>24</v>
      </c>
      <c r="Y221" t="str">
        <f t="shared" si="30"/>
        <v>输入</v>
      </c>
      <c r="Z221" t="s">
        <v>24</v>
      </c>
      <c r="AA221" t="str">
        <f t="shared" si="31"/>
        <v>[资源日历](项目文件-资源日历)</v>
      </c>
      <c r="AB221" t="s">
        <v>24</v>
      </c>
    </row>
    <row r="222" spans="2:28">
      <c r="B222">
        <v>9.3</v>
      </c>
      <c r="C222" t="s">
        <v>88</v>
      </c>
      <c r="D222" t="s">
        <v>140</v>
      </c>
      <c r="G222" t="str">
        <f t="shared" si="24"/>
        <v>输入相关方登记册</v>
      </c>
      <c r="H222" t="str">
        <f>VLOOKUP(B222,'表-章节'!A:C,2,FALSE)</f>
        <v>09.3</v>
      </c>
      <c r="I222" t="str">
        <f>VLOOKUP(B222,'表-章节'!A:C,3,FALSE)</f>
        <v>9.3 获取资源</v>
      </c>
      <c r="J222">
        <f>IF(AND(C222="输出",ISNA(VLOOKUP("输出"&amp;D222,D$1:D221,1,FALSE))),J221+1,J221)</f>
        <v>30</v>
      </c>
      <c r="K222">
        <f>VLOOKUP("输出"&amp;D222,G:J,4,FALSE)</f>
        <v>35</v>
      </c>
      <c r="L222">
        <f t="shared" si="25"/>
        <v>3</v>
      </c>
      <c r="M222" t="s">
        <v>232</v>
      </c>
      <c r="O222" t="s">
        <v>24</v>
      </c>
      <c r="P222" t="str">
        <f t="shared" si="26"/>
        <v>[相关方登记册](项目文件-相关方登记册)</v>
      </c>
      <c r="Q222" t="s">
        <v>24</v>
      </c>
      <c r="R222" t="str">
        <f t="shared" si="27"/>
        <v>输入</v>
      </c>
      <c r="S222" t="s">
        <v>24</v>
      </c>
      <c r="T222" t="str">
        <f t="shared" si="28"/>
        <v>9.3 获取资源</v>
      </c>
      <c r="U222" t="s">
        <v>24</v>
      </c>
      <c r="V222" t="s">
        <v>24</v>
      </c>
      <c r="W222" t="str">
        <f t="shared" si="29"/>
        <v/>
      </c>
      <c r="X222" t="s">
        <v>24</v>
      </c>
      <c r="Y222" t="str">
        <f t="shared" si="30"/>
        <v>输入</v>
      </c>
      <c r="Z222" t="s">
        <v>24</v>
      </c>
      <c r="AA222" t="str">
        <f t="shared" si="31"/>
        <v>[相关方登记册](项目文件-相关方登记册)</v>
      </c>
      <c r="AB222" t="s">
        <v>24</v>
      </c>
    </row>
    <row r="223" spans="2:28">
      <c r="B223">
        <v>9.4</v>
      </c>
      <c r="C223" t="s">
        <v>86</v>
      </c>
      <c r="D223" t="s">
        <v>131</v>
      </c>
      <c r="G223" t="str">
        <f t="shared" si="24"/>
        <v>更新经验教训登记册</v>
      </c>
      <c r="H223" t="str">
        <f>VLOOKUP(B223,'表-章节'!A:C,2,FALSE)</f>
        <v>09.4</v>
      </c>
      <c r="I223" t="str">
        <f>VLOOKUP(B223,'表-章节'!A:C,3,FALSE)</f>
        <v>9.4 建设团队</v>
      </c>
      <c r="J223">
        <f>IF(AND(C223="输出",ISNA(VLOOKUP("输出"&amp;D223,D$1:D222,1,FALSE))),J222+1,J222)</f>
        <v>30</v>
      </c>
      <c r="K223">
        <f>VLOOKUP("输出"&amp;D223,G:J,4,FALSE)</f>
        <v>3</v>
      </c>
      <c r="L223">
        <f t="shared" si="25"/>
        <v>2</v>
      </c>
      <c r="M223" t="s">
        <v>223</v>
      </c>
      <c r="O223" t="s">
        <v>24</v>
      </c>
      <c r="P223" t="str">
        <f t="shared" si="26"/>
        <v>[经验教训登记册](项目文件-经验教训登记册)</v>
      </c>
      <c r="Q223" t="s">
        <v>24</v>
      </c>
      <c r="R223" t="str">
        <f t="shared" si="27"/>
        <v>更新</v>
      </c>
      <c r="S223" t="s">
        <v>24</v>
      </c>
      <c r="T223" t="str">
        <f t="shared" si="28"/>
        <v>9.4 建设团队</v>
      </c>
      <c r="U223" t="s">
        <v>24</v>
      </c>
      <c r="V223" t="s">
        <v>24</v>
      </c>
      <c r="W223" t="str">
        <f t="shared" si="29"/>
        <v>9.4 建设团队</v>
      </c>
      <c r="X223" t="s">
        <v>24</v>
      </c>
      <c r="Y223" t="str">
        <f t="shared" si="30"/>
        <v>更新</v>
      </c>
      <c r="Z223" t="s">
        <v>24</v>
      </c>
      <c r="AA223" t="str">
        <f t="shared" si="31"/>
        <v>[经验教训登记册](项目文件-经验教训登记册)</v>
      </c>
      <c r="AB223" t="s">
        <v>24</v>
      </c>
    </row>
    <row r="224" spans="2:28">
      <c r="B224">
        <v>9.4</v>
      </c>
      <c r="C224" t="s">
        <v>86</v>
      </c>
      <c r="D224" t="s">
        <v>134</v>
      </c>
      <c r="G224" t="str">
        <f t="shared" si="24"/>
        <v>更新项目进度计划</v>
      </c>
      <c r="H224" t="str">
        <f>VLOOKUP(B224,'表-章节'!A:C,2,FALSE)</f>
        <v>09.4</v>
      </c>
      <c r="I224" t="str">
        <f>VLOOKUP(B224,'表-章节'!A:C,3,FALSE)</f>
        <v>9.4 建设团队</v>
      </c>
      <c r="J224">
        <f>IF(AND(C224="输出",ISNA(VLOOKUP("输出"&amp;D224,D$1:D223,1,FALSE))),J223+1,J223)</f>
        <v>30</v>
      </c>
      <c r="K224">
        <f>VLOOKUP("输出"&amp;D224,G:J,4,FALSE)</f>
        <v>13</v>
      </c>
      <c r="L224">
        <f t="shared" si="25"/>
        <v>2</v>
      </c>
      <c r="M224" t="s">
        <v>202</v>
      </c>
      <c r="O224" t="s">
        <v>24</v>
      </c>
      <c r="P224" t="str">
        <f t="shared" si="26"/>
        <v>[项目进度计划](项目文件-项目进度计划)</v>
      </c>
      <c r="Q224" t="s">
        <v>24</v>
      </c>
      <c r="R224" t="str">
        <f t="shared" si="27"/>
        <v>更新</v>
      </c>
      <c r="S224" t="s">
        <v>24</v>
      </c>
      <c r="T224" t="str">
        <f t="shared" si="28"/>
        <v>9.4 建设团队</v>
      </c>
      <c r="U224" t="s">
        <v>24</v>
      </c>
      <c r="V224" t="s">
        <v>24</v>
      </c>
      <c r="W224" t="str">
        <f t="shared" si="29"/>
        <v/>
      </c>
      <c r="X224" t="s">
        <v>24</v>
      </c>
      <c r="Y224" t="str">
        <f t="shared" si="30"/>
        <v>更新</v>
      </c>
      <c r="Z224" t="s">
        <v>24</v>
      </c>
      <c r="AA224" t="str">
        <f t="shared" si="31"/>
        <v>[项目进度计划](项目文件-项目进度计划)</v>
      </c>
      <c r="AB224" t="s">
        <v>24</v>
      </c>
    </row>
    <row r="225" spans="2:28">
      <c r="B225">
        <v>9.4</v>
      </c>
      <c r="C225" t="s">
        <v>86</v>
      </c>
      <c r="D225" t="s">
        <v>161</v>
      </c>
      <c r="G225" t="str">
        <f t="shared" si="24"/>
        <v>更新团队章程</v>
      </c>
      <c r="H225" t="str">
        <f>VLOOKUP(B225,'表-章节'!A:C,2,FALSE)</f>
        <v>09.4</v>
      </c>
      <c r="I225" t="str">
        <f>VLOOKUP(B225,'表-章节'!A:C,3,FALSE)</f>
        <v>9.4 建设团队</v>
      </c>
      <c r="J225">
        <f>IF(AND(C225="输出",ISNA(VLOOKUP("输出"&amp;D225,D$1:D224,1,FALSE))),J224+1,J224)</f>
        <v>30</v>
      </c>
      <c r="K225">
        <f>VLOOKUP("输出"&amp;D225,G:J,4,FALSE)</f>
        <v>24</v>
      </c>
      <c r="L225">
        <f t="shared" si="25"/>
        <v>2</v>
      </c>
      <c r="M225" t="s">
        <v>258</v>
      </c>
      <c r="O225" t="s">
        <v>24</v>
      </c>
      <c r="P225" t="str">
        <f t="shared" si="26"/>
        <v>[团队章程](项目文件-团队章程)</v>
      </c>
      <c r="Q225" t="s">
        <v>24</v>
      </c>
      <c r="R225" t="str">
        <f t="shared" si="27"/>
        <v>更新</v>
      </c>
      <c r="S225" t="s">
        <v>24</v>
      </c>
      <c r="T225" t="str">
        <f t="shared" si="28"/>
        <v>9.4 建设团队</v>
      </c>
      <c r="U225" t="s">
        <v>24</v>
      </c>
      <c r="V225" t="s">
        <v>24</v>
      </c>
      <c r="W225" t="str">
        <f t="shared" si="29"/>
        <v/>
      </c>
      <c r="X225" t="s">
        <v>24</v>
      </c>
      <c r="Y225" t="str">
        <f t="shared" si="30"/>
        <v>更新</v>
      </c>
      <c r="Z225" t="s">
        <v>24</v>
      </c>
      <c r="AA225" t="str">
        <f t="shared" si="31"/>
        <v>[团队章程](项目文件-团队章程)</v>
      </c>
      <c r="AB225" t="s">
        <v>24</v>
      </c>
    </row>
    <row r="226" spans="2:28">
      <c r="B226">
        <v>9.4</v>
      </c>
      <c r="C226" t="s">
        <v>86</v>
      </c>
      <c r="D226" t="s">
        <v>136</v>
      </c>
      <c r="G226" t="str">
        <f t="shared" si="24"/>
        <v>更新项目团队派工单</v>
      </c>
      <c r="H226" t="str">
        <f>VLOOKUP(B226,'表-章节'!A:C,2,FALSE)</f>
        <v>09.4</v>
      </c>
      <c r="I226" t="str">
        <f>VLOOKUP(B226,'表-章节'!A:C,3,FALSE)</f>
        <v>9.4 建设团队</v>
      </c>
      <c r="J226">
        <f>IF(AND(C226="输出",ISNA(VLOOKUP("输出"&amp;D226,D$1:D225,1,FALSE))),J225+1,J225)</f>
        <v>30</v>
      </c>
      <c r="K226">
        <f>VLOOKUP("输出"&amp;D226,G:J,4,FALSE)</f>
        <v>29</v>
      </c>
      <c r="L226">
        <f t="shared" si="25"/>
        <v>2</v>
      </c>
      <c r="M226" t="s">
        <v>259</v>
      </c>
      <c r="O226" t="s">
        <v>24</v>
      </c>
      <c r="P226" t="str">
        <f t="shared" si="26"/>
        <v>[项目团队派工单](项目文件-项目团队派工单)</v>
      </c>
      <c r="Q226" t="s">
        <v>24</v>
      </c>
      <c r="R226" t="str">
        <f t="shared" si="27"/>
        <v>更新</v>
      </c>
      <c r="S226" t="s">
        <v>24</v>
      </c>
      <c r="T226" t="str">
        <f t="shared" si="28"/>
        <v>9.4 建设团队</v>
      </c>
      <c r="U226" t="s">
        <v>24</v>
      </c>
      <c r="V226" t="s">
        <v>24</v>
      </c>
      <c r="W226" t="str">
        <f t="shared" si="29"/>
        <v/>
      </c>
      <c r="X226" t="s">
        <v>24</v>
      </c>
      <c r="Y226" t="str">
        <f t="shared" si="30"/>
        <v>更新</v>
      </c>
      <c r="Z226" t="s">
        <v>24</v>
      </c>
      <c r="AA226" t="str">
        <f t="shared" si="31"/>
        <v>[项目团队派工单](项目文件-项目团队派工单)</v>
      </c>
      <c r="AB226" t="s">
        <v>24</v>
      </c>
    </row>
    <row r="227" spans="2:28">
      <c r="B227">
        <v>9.4</v>
      </c>
      <c r="C227" t="s">
        <v>86</v>
      </c>
      <c r="D227" t="s">
        <v>154</v>
      </c>
      <c r="G227" t="str">
        <f t="shared" si="24"/>
        <v>更新资源日历</v>
      </c>
      <c r="H227" t="str">
        <f>VLOOKUP(B227,'表-章节'!A:C,2,FALSE)</f>
        <v>09.4</v>
      </c>
      <c r="I227" t="str">
        <f>VLOOKUP(B227,'表-章节'!A:C,3,FALSE)</f>
        <v>9.4 建设团队</v>
      </c>
      <c r="J227">
        <f>IF(AND(C227="输出",ISNA(VLOOKUP("输出"&amp;D227,D$1:D226,1,FALSE))),J226+1,J226)</f>
        <v>30</v>
      </c>
      <c r="K227">
        <f>VLOOKUP("输出"&amp;D227,G:J,4,FALSE)</f>
        <v>30</v>
      </c>
      <c r="L227">
        <f t="shared" si="25"/>
        <v>2</v>
      </c>
      <c r="M227" t="s">
        <v>245</v>
      </c>
      <c r="O227" t="s">
        <v>24</v>
      </c>
      <c r="P227" t="str">
        <f t="shared" si="26"/>
        <v>[资源日历](项目文件-资源日历)</v>
      </c>
      <c r="Q227" t="s">
        <v>24</v>
      </c>
      <c r="R227" t="str">
        <f t="shared" si="27"/>
        <v>更新</v>
      </c>
      <c r="S227" t="s">
        <v>24</v>
      </c>
      <c r="T227" t="str">
        <f t="shared" si="28"/>
        <v>9.4 建设团队</v>
      </c>
      <c r="U227" t="s">
        <v>24</v>
      </c>
      <c r="V227" t="s">
        <v>24</v>
      </c>
      <c r="W227" t="str">
        <f t="shared" si="29"/>
        <v/>
      </c>
      <c r="X227" t="s">
        <v>24</v>
      </c>
      <c r="Y227" t="str">
        <f t="shared" si="30"/>
        <v>更新</v>
      </c>
      <c r="Z227" t="s">
        <v>24</v>
      </c>
      <c r="AA227" t="str">
        <f t="shared" si="31"/>
        <v>[资源日历](项目文件-资源日历)</v>
      </c>
      <c r="AB227" t="s">
        <v>24</v>
      </c>
    </row>
    <row r="228" spans="2:28">
      <c r="B228">
        <v>9.4</v>
      </c>
      <c r="C228" t="s">
        <v>88</v>
      </c>
      <c r="D228" t="s">
        <v>131</v>
      </c>
      <c r="G228" t="str">
        <f t="shared" si="24"/>
        <v>输入经验教训登记册</v>
      </c>
      <c r="H228" t="str">
        <f>VLOOKUP(B228,'表-章节'!A:C,2,FALSE)</f>
        <v>09.4</v>
      </c>
      <c r="I228" t="str">
        <f>VLOOKUP(B228,'表-章节'!A:C,3,FALSE)</f>
        <v>9.4 建设团队</v>
      </c>
      <c r="J228">
        <f>IF(AND(C228="输出",ISNA(VLOOKUP("输出"&amp;D228,D$1:D227,1,FALSE))),J227+1,J227)</f>
        <v>30</v>
      </c>
      <c r="K228">
        <f>VLOOKUP("输出"&amp;D228,G:J,4,FALSE)</f>
        <v>3</v>
      </c>
      <c r="L228">
        <f t="shared" si="25"/>
        <v>3</v>
      </c>
      <c r="M228" t="s">
        <v>175</v>
      </c>
      <c r="O228" t="s">
        <v>24</v>
      </c>
      <c r="P228" t="str">
        <f t="shared" si="26"/>
        <v>[经验教训登记册](项目文件-经验教训登记册)</v>
      </c>
      <c r="Q228" t="s">
        <v>24</v>
      </c>
      <c r="R228" t="str">
        <f t="shared" si="27"/>
        <v>输入</v>
      </c>
      <c r="S228" t="s">
        <v>24</v>
      </c>
      <c r="T228" t="str">
        <f t="shared" si="28"/>
        <v>9.4 建设团队</v>
      </c>
      <c r="U228" t="s">
        <v>24</v>
      </c>
      <c r="V228" t="s">
        <v>24</v>
      </c>
      <c r="W228" t="str">
        <f t="shared" si="29"/>
        <v/>
      </c>
      <c r="X228" t="s">
        <v>24</v>
      </c>
      <c r="Y228" t="str">
        <f t="shared" si="30"/>
        <v>输入</v>
      </c>
      <c r="Z228" t="s">
        <v>24</v>
      </c>
      <c r="AA228" t="str">
        <f t="shared" si="31"/>
        <v>[经验教训登记册](项目文件-经验教训登记册)</v>
      </c>
      <c r="AB228" t="s">
        <v>24</v>
      </c>
    </row>
    <row r="229" spans="2:28">
      <c r="B229">
        <v>9.4</v>
      </c>
      <c r="C229" t="s">
        <v>88</v>
      </c>
      <c r="D229" t="s">
        <v>134</v>
      </c>
      <c r="G229" t="str">
        <f t="shared" si="24"/>
        <v>输入项目进度计划</v>
      </c>
      <c r="H229" t="str">
        <f>VLOOKUP(B229,'表-章节'!A:C,2,FALSE)</f>
        <v>09.4</v>
      </c>
      <c r="I229" t="str">
        <f>VLOOKUP(B229,'表-章节'!A:C,3,FALSE)</f>
        <v>9.4 建设团队</v>
      </c>
      <c r="J229">
        <f>IF(AND(C229="输出",ISNA(VLOOKUP("输出"&amp;D229,D$1:D228,1,FALSE))),J228+1,J228)</f>
        <v>30</v>
      </c>
      <c r="K229">
        <f>VLOOKUP("输出"&amp;D229,G:J,4,FALSE)</f>
        <v>13</v>
      </c>
      <c r="L229">
        <f t="shared" si="25"/>
        <v>3</v>
      </c>
      <c r="M229" t="s">
        <v>200</v>
      </c>
      <c r="O229" t="s">
        <v>24</v>
      </c>
      <c r="P229" t="str">
        <f t="shared" si="26"/>
        <v>[项目进度计划](项目文件-项目进度计划)</v>
      </c>
      <c r="Q229" t="s">
        <v>24</v>
      </c>
      <c r="R229" t="str">
        <f t="shared" si="27"/>
        <v>输入</v>
      </c>
      <c r="S229" t="s">
        <v>24</v>
      </c>
      <c r="T229" t="str">
        <f t="shared" si="28"/>
        <v>9.4 建设团队</v>
      </c>
      <c r="U229" t="s">
        <v>24</v>
      </c>
      <c r="V229" t="s">
        <v>24</v>
      </c>
      <c r="W229" t="str">
        <f t="shared" si="29"/>
        <v/>
      </c>
      <c r="X229" t="s">
        <v>24</v>
      </c>
      <c r="Y229" t="str">
        <f t="shared" si="30"/>
        <v>输入</v>
      </c>
      <c r="Z229" t="s">
        <v>24</v>
      </c>
      <c r="AA229" t="str">
        <f t="shared" si="31"/>
        <v>[项目进度计划](项目文件-项目进度计划)</v>
      </c>
      <c r="AB229" t="s">
        <v>24</v>
      </c>
    </row>
    <row r="230" spans="2:28">
      <c r="B230">
        <v>9.4</v>
      </c>
      <c r="C230" t="s">
        <v>88</v>
      </c>
      <c r="D230" t="s">
        <v>161</v>
      </c>
      <c r="G230" t="str">
        <f t="shared" si="24"/>
        <v>输入团队章程</v>
      </c>
      <c r="H230" t="str">
        <f>VLOOKUP(B230,'表-章节'!A:C,2,FALSE)</f>
        <v>09.4</v>
      </c>
      <c r="I230" t="str">
        <f>VLOOKUP(B230,'表-章节'!A:C,3,FALSE)</f>
        <v>9.4 建设团队</v>
      </c>
      <c r="J230">
        <f>IF(AND(C230="输出",ISNA(VLOOKUP("输出"&amp;D230,D$1:D229,1,FALSE))),J229+1,J229)</f>
        <v>30</v>
      </c>
      <c r="K230">
        <f>VLOOKUP("输出"&amp;D230,G:J,4,FALSE)</f>
        <v>24</v>
      </c>
      <c r="L230">
        <f t="shared" si="25"/>
        <v>3</v>
      </c>
      <c r="M230" t="s">
        <v>260</v>
      </c>
      <c r="O230" t="s">
        <v>24</v>
      </c>
      <c r="P230" t="str">
        <f t="shared" si="26"/>
        <v>[团队章程](项目文件-团队章程)</v>
      </c>
      <c r="Q230" t="s">
        <v>24</v>
      </c>
      <c r="R230" t="str">
        <f t="shared" si="27"/>
        <v>输入</v>
      </c>
      <c r="S230" t="s">
        <v>24</v>
      </c>
      <c r="T230" t="str">
        <f t="shared" si="28"/>
        <v>9.4 建设团队</v>
      </c>
      <c r="U230" t="s">
        <v>24</v>
      </c>
      <c r="V230" t="s">
        <v>24</v>
      </c>
      <c r="W230" t="str">
        <f t="shared" si="29"/>
        <v/>
      </c>
      <c r="X230" t="s">
        <v>24</v>
      </c>
      <c r="Y230" t="str">
        <f t="shared" si="30"/>
        <v>输入</v>
      </c>
      <c r="Z230" t="s">
        <v>24</v>
      </c>
      <c r="AA230" t="str">
        <f t="shared" si="31"/>
        <v>[团队章程](项目文件-团队章程)</v>
      </c>
      <c r="AB230" t="s">
        <v>24</v>
      </c>
    </row>
    <row r="231" spans="2:28">
      <c r="B231">
        <v>9.4</v>
      </c>
      <c r="C231" t="s">
        <v>88</v>
      </c>
      <c r="D231" t="s">
        <v>136</v>
      </c>
      <c r="G231" t="str">
        <f t="shared" si="24"/>
        <v>输入项目团队派工单</v>
      </c>
      <c r="H231" t="str">
        <f>VLOOKUP(B231,'表-章节'!A:C,2,FALSE)</f>
        <v>09.4</v>
      </c>
      <c r="I231" t="str">
        <f>VLOOKUP(B231,'表-章节'!A:C,3,FALSE)</f>
        <v>9.4 建设团队</v>
      </c>
      <c r="J231">
        <f>IF(AND(C231="输出",ISNA(VLOOKUP("输出"&amp;D231,D$1:D230,1,FALSE))),J230+1,J230)</f>
        <v>30</v>
      </c>
      <c r="K231">
        <f>VLOOKUP("输出"&amp;D231,G:J,4,FALSE)</f>
        <v>29</v>
      </c>
      <c r="L231">
        <f t="shared" si="25"/>
        <v>3</v>
      </c>
      <c r="M231" t="s">
        <v>230</v>
      </c>
      <c r="O231" t="s">
        <v>24</v>
      </c>
      <c r="P231" t="str">
        <f t="shared" si="26"/>
        <v>[项目团队派工单](项目文件-项目团队派工单)</v>
      </c>
      <c r="Q231" t="s">
        <v>24</v>
      </c>
      <c r="R231" t="str">
        <f t="shared" si="27"/>
        <v>输入</v>
      </c>
      <c r="S231" t="s">
        <v>24</v>
      </c>
      <c r="T231" t="str">
        <f t="shared" si="28"/>
        <v>9.4 建设团队</v>
      </c>
      <c r="U231" t="s">
        <v>24</v>
      </c>
      <c r="V231" t="s">
        <v>24</v>
      </c>
      <c r="W231" t="str">
        <f t="shared" si="29"/>
        <v/>
      </c>
      <c r="X231" t="s">
        <v>24</v>
      </c>
      <c r="Y231" t="str">
        <f t="shared" si="30"/>
        <v>输入</v>
      </c>
      <c r="Z231" t="s">
        <v>24</v>
      </c>
      <c r="AA231" t="str">
        <f t="shared" si="31"/>
        <v>[项目团队派工单](项目文件-项目团队派工单)</v>
      </c>
      <c r="AB231" t="s">
        <v>24</v>
      </c>
    </row>
    <row r="232" spans="2:28">
      <c r="B232">
        <v>9.4</v>
      </c>
      <c r="C232" t="s">
        <v>88</v>
      </c>
      <c r="D232" t="s">
        <v>154</v>
      </c>
      <c r="G232" t="str">
        <f t="shared" si="24"/>
        <v>输入资源日历</v>
      </c>
      <c r="H232" t="str">
        <f>VLOOKUP(B232,'表-章节'!A:C,2,FALSE)</f>
        <v>09.4</v>
      </c>
      <c r="I232" t="str">
        <f>VLOOKUP(B232,'表-章节'!A:C,3,FALSE)</f>
        <v>9.4 建设团队</v>
      </c>
      <c r="J232">
        <f>IF(AND(C232="输出",ISNA(VLOOKUP("输出"&amp;D232,D$1:D231,1,FALSE))),J231+1,J231)</f>
        <v>30</v>
      </c>
      <c r="K232">
        <f>VLOOKUP("输出"&amp;D232,G:J,4,FALSE)</f>
        <v>30</v>
      </c>
      <c r="L232">
        <f t="shared" si="25"/>
        <v>3</v>
      </c>
      <c r="M232" t="s">
        <v>243</v>
      </c>
      <c r="O232" t="s">
        <v>24</v>
      </c>
      <c r="P232" t="str">
        <f t="shared" si="26"/>
        <v>[资源日历](项目文件-资源日历)</v>
      </c>
      <c r="Q232" t="s">
        <v>24</v>
      </c>
      <c r="R232" t="str">
        <f t="shared" si="27"/>
        <v>输入</v>
      </c>
      <c r="S232" t="s">
        <v>24</v>
      </c>
      <c r="T232" t="str">
        <f t="shared" si="28"/>
        <v>9.4 建设团队</v>
      </c>
      <c r="U232" t="s">
        <v>24</v>
      </c>
      <c r="V232" t="s">
        <v>24</v>
      </c>
      <c r="W232" t="str">
        <f t="shared" si="29"/>
        <v/>
      </c>
      <c r="X232" t="s">
        <v>24</v>
      </c>
      <c r="Y232" t="str">
        <f t="shared" si="30"/>
        <v>输入</v>
      </c>
      <c r="Z232" t="s">
        <v>24</v>
      </c>
      <c r="AA232" t="str">
        <f t="shared" si="31"/>
        <v>[资源日历](项目文件-资源日历)</v>
      </c>
      <c r="AB232" t="s">
        <v>24</v>
      </c>
    </row>
    <row r="233" spans="2:28">
      <c r="B233">
        <v>9.5</v>
      </c>
      <c r="C233" t="s">
        <v>86</v>
      </c>
      <c r="D233" t="s">
        <v>129</v>
      </c>
      <c r="G233" t="str">
        <f t="shared" si="24"/>
        <v>更新问题日志</v>
      </c>
      <c r="H233" t="str">
        <f>VLOOKUP(B233,'表-章节'!A:C,2,FALSE)</f>
        <v>09.5</v>
      </c>
      <c r="I233" t="str">
        <f>VLOOKUP(B233,'表-章节'!A:C,3,FALSE)</f>
        <v>9.5 管理团队</v>
      </c>
      <c r="J233">
        <f>IF(AND(C233="输出",ISNA(VLOOKUP("输出"&amp;D233,D$1:D232,1,FALSE))),J232+1,J232)</f>
        <v>30</v>
      </c>
      <c r="K233">
        <f>VLOOKUP("输出"&amp;D233,G:J,4,FALSE)</f>
        <v>2</v>
      </c>
      <c r="L233">
        <f t="shared" si="25"/>
        <v>2</v>
      </c>
      <c r="M233" t="s">
        <v>233</v>
      </c>
      <c r="O233" t="s">
        <v>24</v>
      </c>
      <c r="P233" t="str">
        <f t="shared" si="26"/>
        <v>[问题日志](项目文件-问题日志)</v>
      </c>
      <c r="Q233" t="s">
        <v>24</v>
      </c>
      <c r="R233" t="str">
        <f t="shared" si="27"/>
        <v>更新</v>
      </c>
      <c r="S233" t="s">
        <v>24</v>
      </c>
      <c r="T233" t="str">
        <f t="shared" si="28"/>
        <v>9.5 管理团队</v>
      </c>
      <c r="U233" t="s">
        <v>24</v>
      </c>
      <c r="V233" t="s">
        <v>24</v>
      </c>
      <c r="W233" t="str">
        <f t="shared" si="29"/>
        <v>9.5 管理团队</v>
      </c>
      <c r="X233" t="s">
        <v>24</v>
      </c>
      <c r="Y233" t="str">
        <f t="shared" si="30"/>
        <v>更新</v>
      </c>
      <c r="Z233" t="s">
        <v>24</v>
      </c>
      <c r="AA233" t="str">
        <f t="shared" si="31"/>
        <v>[问题日志](项目文件-问题日志)</v>
      </c>
      <c r="AB233" t="s">
        <v>24</v>
      </c>
    </row>
    <row r="234" spans="2:28">
      <c r="B234">
        <v>9.5</v>
      </c>
      <c r="C234" t="s">
        <v>86</v>
      </c>
      <c r="D234" t="s">
        <v>131</v>
      </c>
      <c r="G234" t="str">
        <f t="shared" si="24"/>
        <v>更新经验教训登记册</v>
      </c>
      <c r="H234" t="str">
        <f>VLOOKUP(B234,'表-章节'!A:C,2,FALSE)</f>
        <v>09.5</v>
      </c>
      <c r="I234" t="str">
        <f>VLOOKUP(B234,'表-章节'!A:C,3,FALSE)</f>
        <v>9.5 管理团队</v>
      </c>
      <c r="J234">
        <f>IF(AND(C234="输出",ISNA(VLOOKUP("输出"&amp;D234,D$1:D233,1,FALSE))),J233+1,J233)</f>
        <v>30</v>
      </c>
      <c r="K234">
        <f>VLOOKUP("输出"&amp;D234,G:J,4,FALSE)</f>
        <v>3</v>
      </c>
      <c r="L234">
        <f t="shared" si="25"/>
        <v>2</v>
      </c>
      <c r="M234" t="s">
        <v>223</v>
      </c>
      <c r="O234" t="s">
        <v>24</v>
      </c>
      <c r="P234" t="str">
        <f t="shared" si="26"/>
        <v>[经验教训登记册](项目文件-经验教训登记册)</v>
      </c>
      <c r="Q234" t="s">
        <v>24</v>
      </c>
      <c r="R234" t="str">
        <f t="shared" si="27"/>
        <v>更新</v>
      </c>
      <c r="S234" t="s">
        <v>24</v>
      </c>
      <c r="T234" t="str">
        <f t="shared" si="28"/>
        <v>9.5 管理团队</v>
      </c>
      <c r="U234" t="s">
        <v>24</v>
      </c>
      <c r="V234" t="s">
        <v>24</v>
      </c>
      <c r="W234" t="str">
        <f t="shared" si="29"/>
        <v/>
      </c>
      <c r="X234" t="s">
        <v>24</v>
      </c>
      <c r="Y234" t="str">
        <f t="shared" si="30"/>
        <v>更新</v>
      </c>
      <c r="Z234" t="s">
        <v>24</v>
      </c>
      <c r="AA234" t="str">
        <f t="shared" si="31"/>
        <v>[经验教训登记册](项目文件-经验教训登记册)</v>
      </c>
      <c r="AB234" t="s">
        <v>24</v>
      </c>
    </row>
    <row r="235" spans="2:28">
      <c r="B235">
        <v>9.5</v>
      </c>
      <c r="C235" t="s">
        <v>86</v>
      </c>
      <c r="D235" t="s">
        <v>136</v>
      </c>
      <c r="G235" t="str">
        <f t="shared" si="24"/>
        <v>更新项目团队派工单</v>
      </c>
      <c r="H235" t="str">
        <f>VLOOKUP(B235,'表-章节'!A:C,2,FALSE)</f>
        <v>09.5</v>
      </c>
      <c r="I235" t="str">
        <f>VLOOKUP(B235,'表-章节'!A:C,3,FALSE)</f>
        <v>9.5 管理团队</v>
      </c>
      <c r="J235">
        <f>IF(AND(C235="输出",ISNA(VLOOKUP("输出"&amp;D235,D$1:D234,1,FALSE))),J234+1,J234)</f>
        <v>30</v>
      </c>
      <c r="K235">
        <f>VLOOKUP("输出"&amp;D235,G:J,4,FALSE)</f>
        <v>29</v>
      </c>
      <c r="L235">
        <f t="shared" si="25"/>
        <v>2</v>
      </c>
      <c r="M235" t="s">
        <v>259</v>
      </c>
      <c r="O235" t="s">
        <v>24</v>
      </c>
      <c r="P235" t="str">
        <f t="shared" si="26"/>
        <v>[项目团队派工单](项目文件-项目团队派工单)</v>
      </c>
      <c r="Q235" t="s">
        <v>24</v>
      </c>
      <c r="R235" t="str">
        <f t="shared" si="27"/>
        <v>更新</v>
      </c>
      <c r="S235" t="s">
        <v>24</v>
      </c>
      <c r="T235" t="str">
        <f t="shared" si="28"/>
        <v>9.5 管理团队</v>
      </c>
      <c r="U235" t="s">
        <v>24</v>
      </c>
      <c r="V235" t="s">
        <v>24</v>
      </c>
      <c r="W235" t="str">
        <f t="shared" si="29"/>
        <v/>
      </c>
      <c r="X235" t="s">
        <v>24</v>
      </c>
      <c r="Y235" t="str">
        <f t="shared" si="30"/>
        <v>更新</v>
      </c>
      <c r="Z235" t="s">
        <v>24</v>
      </c>
      <c r="AA235" t="str">
        <f t="shared" si="31"/>
        <v>[项目团队派工单](项目文件-项目团队派工单)</v>
      </c>
      <c r="AB235" t="s">
        <v>24</v>
      </c>
    </row>
    <row r="236" spans="2:28">
      <c r="B236">
        <v>9.5</v>
      </c>
      <c r="C236" t="s">
        <v>88</v>
      </c>
      <c r="D236" t="s">
        <v>129</v>
      </c>
      <c r="G236" t="str">
        <f t="shared" si="24"/>
        <v>输入问题日志</v>
      </c>
      <c r="H236" t="str">
        <f>VLOOKUP(B236,'表-章节'!A:C,2,FALSE)</f>
        <v>09.5</v>
      </c>
      <c r="I236" t="str">
        <f>VLOOKUP(B236,'表-章节'!A:C,3,FALSE)</f>
        <v>9.5 管理团队</v>
      </c>
      <c r="J236">
        <f>IF(AND(C236="输出",ISNA(VLOOKUP("输出"&amp;D236,D$1:D235,1,FALSE))),J235+1,J235)</f>
        <v>30</v>
      </c>
      <c r="K236">
        <f>VLOOKUP("输出"&amp;D236,G:J,4,FALSE)</f>
        <v>2</v>
      </c>
      <c r="L236">
        <f t="shared" si="25"/>
        <v>3</v>
      </c>
      <c r="M236" t="s">
        <v>174</v>
      </c>
      <c r="O236" t="s">
        <v>24</v>
      </c>
      <c r="P236" t="str">
        <f t="shared" si="26"/>
        <v>[问题日志](项目文件-问题日志)</v>
      </c>
      <c r="Q236" t="s">
        <v>24</v>
      </c>
      <c r="R236" t="str">
        <f t="shared" si="27"/>
        <v>输入</v>
      </c>
      <c r="S236" t="s">
        <v>24</v>
      </c>
      <c r="T236" t="str">
        <f t="shared" si="28"/>
        <v>9.5 管理团队</v>
      </c>
      <c r="U236" t="s">
        <v>24</v>
      </c>
      <c r="V236" t="s">
        <v>24</v>
      </c>
      <c r="W236" t="str">
        <f t="shared" si="29"/>
        <v/>
      </c>
      <c r="X236" t="s">
        <v>24</v>
      </c>
      <c r="Y236" t="str">
        <f t="shared" si="30"/>
        <v>输入</v>
      </c>
      <c r="Z236" t="s">
        <v>24</v>
      </c>
      <c r="AA236" t="str">
        <f t="shared" si="31"/>
        <v>[问题日志](项目文件-问题日志)</v>
      </c>
      <c r="AB236" t="s">
        <v>24</v>
      </c>
    </row>
    <row r="237" spans="2:28">
      <c r="B237">
        <v>9.5</v>
      </c>
      <c r="C237" t="s">
        <v>88</v>
      </c>
      <c r="D237" t="s">
        <v>131</v>
      </c>
      <c r="G237" t="str">
        <f t="shared" si="24"/>
        <v>输入经验教训登记册</v>
      </c>
      <c r="H237" t="str">
        <f>VLOOKUP(B237,'表-章节'!A:C,2,FALSE)</f>
        <v>09.5</v>
      </c>
      <c r="I237" t="str">
        <f>VLOOKUP(B237,'表-章节'!A:C,3,FALSE)</f>
        <v>9.5 管理团队</v>
      </c>
      <c r="J237">
        <f>IF(AND(C237="输出",ISNA(VLOOKUP("输出"&amp;D237,D$1:D236,1,FALSE))),J236+1,J236)</f>
        <v>30</v>
      </c>
      <c r="K237">
        <f>VLOOKUP("输出"&amp;D237,G:J,4,FALSE)</f>
        <v>3</v>
      </c>
      <c r="L237">
        <f t="shared" si="25"/>
        <v>3</v>
      </c>
      <c r="M237" t="s">
        <v>175</v>
      </c>
      <c r="O237" t="s">
        <v>24</v>
      </c>
      <c r="P237" t="str">
        <f t="shared" si="26"/>
        <v>[经验教训登记册](项目文件-经验教训登记册)</v>
      </c>
      <c r="Q237" t="s">
        <v>24</v>
      </c>
      <c r="R237" t="str">
        <f t="shared" si="27"/>
        <v>输入</v>
      </c>
      <c r="S237" t="s">
        <v>24</v>
      </c>
      <c r="T237" t="str">
        <f t="shared" si="28"/>
        <v>9.5 管理团队</v>
      </c>
      <c r="U237" t="s">
        <v>24</v>
      </c>
      <c r="V237" t="s">
        <v>24</v>
      </c>
      <c r="W237" t="str">
        <f t="shared" si="29"/>
        <v/>
      </c>
      <c r="X237" t="s">
        <v>24</v>
      </c>
      <c r="Y237" t="str">
        <f t="shared" si="30"/>
        <v>输入</v>
      </c>
      <c r="Z237" t="s">
        <v>24</v>
      </c>
      <c r="AA237" t="str">
        <f t="shared" si="31"/>
        <v>[经验教训登记册](项目文件-经验教训登记册)</v>
      </c>
      <c r="AB237" t="s">
        <v>24</v>
      </c>
    </row>
    <row r="238" spans="2:28">
      <c r="B238">
        <v>9.5</v>
      </c>
      <c r="C238" t="s">
        <v>88</v>
      </c>
      <c r="D238" t="s">
        <v>161</v>
      </c>
      <c r="G238" t="str">
        <f t="shared" si="24"/>
        <v>输入团队章程</v>
      </c>
      <c r="H238" t="str">
        <f>VLOOKUP(B238,'表-章节'!A:C,2,FALSE)</f>
        <v>09.5</v>
      </c>
      <c r="I238" t="str">
        <f>VLOOKUP(B238,'表-章节'!A:C,3,FALSE)</f>
        <v>9.5 管理团队</v>
      </c>
      <c r="J238">
        <f>IF(AND(C238="输出",ISNA(VLOOKUP("输出"&amp;D238,D$1:D237,1,FALSE))),J237+1,J237)</f>
        <v>30</v>
      </c>
      <c r="K238">
        <f>VLOOKUP("输出"&amp;D238,G:J,4,FALSE)</f>
        <v>24</v>
      </c>
      <c r="L238">
        <f t="shared" si="25"/>
        <v>3</v>
      </c>
      <c r="M238" t="s">
        <v>260</v>
      </c>
      <c r="O238" t="s">
        <v>24</v>
      </c>
      <c r="P238" t="str">
        <f t="shared" si="26"/>
        <v>[团队章程](项目文件-团队章程)</v>
      </c>
      <c r="Q238" t="s">
        <v>24</v>
      </c>
      <c r="R238" t="str">
        <f t="shared" si="27"/>
        <v>输入</v>
      </c>
      <c r="S238" t="s">
        <v>24</v>
      </c>
      <c r="T238" t="str">
        <f t="shared" si="28"/>
        <v>9.5 管理团队</v>
      </c>
      <c r="U238" t="s">
        <v>24</v>
      </c>
      <c r="V238" t="s">
        <v>24</v>
      </c>
      <c r="W238" t="str">
        <f t="shared" si="29"/>
        <v/>
      </c>
      <c r="X238" t="s">
        <v>24</v>
      </c>
      <c r="Y238" t="str">
        <f t="shared" si="30"/>
        <v>输入</v>
      </c>
      <c r="Z238" t="s">
        <v>24</v>
      </c>
      <c r="AA238" t="str">
        <f t="shared" si="31"/>
        <v>[团队章程](项目文件-团队章程)</v>
      </c>
      <c r="AB238" t="s">
        <v>24</v>
      </c>
    </row>
    <row r="239" spans="2:28">
      <c r="B239">
        <v>9.5</v>
      </c>
      <c r="C239" t="s">
        <v>88</v>
      </c>
      <c r="D239" t="s">
        <v>136</v>
      </c>
      <c r="G239" t="str">
        <f t="shared" si="24"/>
        <v>输入项目团队派工单</v>
      </c>
      <c r="H239" t="str">
        <f>VLOOKUP(B239,'表-章节'!A:C,2,FALSE)</f>
        <v>09.5</v>
      </c>
      <c r="I239" t="str">
        <f>VLOOKUP(B239,'表-章节'!A:C,3,FALSE)</f>
        <v>9.5 管理团队</v>
      </c>
      <c r="J239">
        <f>IF(AND(C239="输出",ISNA(VLOOKUP("输出"&amp;D239,D$1:D238,1,FALSE))),J238+1,J238)</f>
        <v>30</v>
      </c>
      <c r="K239">
        <f>VLOOKUP("输出"&amp;D239,G:J,4,FALSE)</f>
        <v>29</v>
      </c>
      <c r="L239">
        <f t="shared" si="25"/>
        <v>3</v>
      </c>
      <c r="M239" t="s">
        <v>230</v>
      </c>
      <c r="O239" t="s">
        <v>24</v>
      </c>
      <c r="P239" t="str">
        <f t="shared" si="26"/>
        <v>[项目团队派工单](项目文件-项目团队派工单)</v>
      </c>
      <c r="Q239" t="s">
        <v>24</v>
      </c>
      <c r="R239" t="str">
        <f t="shared" si="27"/>
        <v>输入</v>
      </c>
      <c r="S239" t="s">
        <v>24</v>
      </c>
      <c r="T239" t="str">
        <f t="shared" si="28"/>
        <v>9.5 管理团队</v>
      </c>
      <c r="U239" t="s">
        <v>24</v>
      </c>
      <c r="V239" t="s">
        <v>24</v>
      </c>
      <c r="W239" t="str">
        <f t="shared" si="29"/>
        <v/>
      </c>
      <c r="X239" t="s">
        <v>24</v>
      </c>
      <c r="Y239" t="str">
        <f t="shared" si="30"/>
        <v>输入</v>
      </c>
      <c r="Z239" t="s">
        <v>24</v>
      </c>
      <c r="AA239" t="str">
        <f t="shared" si="31"/>
        <v>[项目团队派工单](项目文件-项目团队派工单)</v>
      </c>
      <c r="AB239" t="s">
        <v>24</v>
      </c>
    </row>
    <row r="240" spans="2:28">
      <c r="B240">
        <v>9.6</v>
      </c>
      <c r="C240" t="s">
        <v>86</v>
      </c>
      <c r="D240" t="s">
        <v>128</v>
      </c>
      <c r="G240" t="str">
        <f t="shared" si="24"/>
        <v>更新假设日志</v>
      </c>
      <c r="H240" t="str">
        <f>VLOOKUP(B240,'表-章节'!A:C,2,FALSE)</f>
        <v>09.6</v>
      </c>
      <c r="I240" t="str">
        <f>VLOOKUP(B240,'表-章节'!A:C,3,FALSE)</f>
        <v>9.6 控制资源</v>
      </c>
      <c r="J240">
        <f>IF(AND(C240="输出",ISNA(VLOOKUP("输出"&amp;D240,D$1:D239,1,FALSE))),J239+1,J239)</f>
        <v>30</v>
      </c>
      <c r="K240">
        <f>VLOOKUP("输出"&amp;D240,G:J,4,FALSE)</f>
        <v>1</v>
      </c>
      <c r="L240">
        <f t="shared" si="25"/>
        <v>2</v>
      </c>
      <c r="M240" t="s">
        <v>222</v>
      </c>
      <c r="O240" t="s">
        <v>24</v>
      </c>
      <c r="P240" t="str">
        <f t="shared" si="26"/>
        <v>[假设日志](项目文件-假设日志)</v>
      </c>
      <c r="Q240" t="s">
        <v>24</v>
      </c>
      <c r="R240" t="str">
        <f t="shared" si="27"/>
        <v>更新</v>
      </c>
      <c r="S240" t="s">
        <v>24</v>
      </c>
      <c r="T240" t="str">
        <f t="shared" si="28"/>
        <v>9.6 控制资源</v>
      </c>
      <c r="U240" t="s">
        <v>24</v>
      </c>
      <c r="V240" t="s">
        <v>24</v>
      </c>
      <c r="W240" t="str">
        <f t="shared" si="29"/>
        <v>9.6 控制资源</v>
      </c>
      <c r="X240" t="s">
        <v>24</v>
      </c>
      <c r="Y240" t="str">
        <f t="shared" si="30"/>
        <v>更新</v>
      </c>
      <c r="Z240" t="s">
        <v>24</v>
      </c>
      <c r="AA240" t="str">
        <f t="shared" si="31"/>
        <v>[假设日志](项目文件-假设日志)</v>
      </c>
      <c r="AB240" t="s">
        <v>24</v>
      </c>
    </row>
    <row r="241" spans="2:28">
      <c r="B241">
        <v>9.6</v>
      </c>
      <c r="C241" t="s">
        <v>86</v>
      </c>
      <c r="D241" t="s">
        <v>129</v>
      </c>
      <c r="G241" t="str">
        <f t="shared" si="24"/>
        <v>更新问题日志</v>
      </c>
      <c r="H241" t="str">
        <f>VLOOKUP(B241,'表-章节'!A:C,2,FALSE)</f>
        <v>09.6</v>
      </c>
      <c r="I241" t="str">
        <f>VLOOKUP(B241,'表-章节'!A:C,3,FALSE)</f>
        <v>9.6 控制资源</v>
      </c>
      <c r="J241">
        <f>IF(AND(C241="输出",ISNA(VLOOKUP("输出"&amp;D241,D$1:D240,1,FALSE))),J240+1,J240)</f>
        <v>30</v>
      </c>
      <c r="K241">
        <f>VLOOKUP("输出"&amp;D241,G:J,4,FALSE)</f>
        <v>2</v>
      </c>
      <c r="L241">
        <f t="shared" si="25"/>
        <v>2</v>
      </c>
      <c r="M241" t="s">
        <v>233</v>
      </c>
      <c r="O241" t="s">
        <v>24</v>
      </c>
      <c r="P241" t="str">
        <f t="shared" si="26"/>
        <v>[问题日志](项目文件-问题日志)</v>
      </c>
      <c r="Q241" t="s">
        <v>24</v>
      </c>
      <c r="R241" t="str">
        <f t="shared" si="27"/>
        <v>更新</v>
      </c>
      <c r="S241" t="s">
        <v>24</v>
      </c>
      <c r="T241" t="str">
        <f t="shared" si="28"/>
        <v>9.6 控制资源</v>
      </c>
      <c r="U241" t="s">
        <v>24</v>
      </c>
      <c r="V241" t="s">
        <v>24</v>
      </c>
      <c r="W241" t="str">
        <f t="shared" si="29"/>
        <v/>
      </c>
      <c r="X241" t="s">
        <v>24</v>
      </c>
      <c r="Y241" t="str">
        <f t="shared" si="30"/>
        <v>更新</v>
      </c>
      <c r="Z241" t="s">
        <v>24</v>
      </c>
      <c r="AA241" t="str">
        <f t="shared" si="31"/>
        <v>[问题日志](项目文件-问题日志)</v>
      </c>
      <c r="AB241" t="s">
        <v>24</v>
      </c>
    </row>
    <row r="242" spans="2:28">
      <c r="B242">
        <v>9.6</v>
      </c>
      <c r="C242" t="s">
        <v>86</v>
      </c>
      <c r="D242" t="s">
        <v>131</v>
      </c>
      <c r="G242" t="str">
        <f t="shared" si="24"/>
        <v>更新经验教训登记册</v>
      </c>
      <c r="H242" t="str">
        <f>VLOOKUP(B242,'表-章节'!A:C,2,FALSE)</f>
        <v>09.6</v>
      </c>
      <c r="I242" t="str">
        <f>VLOOKUP(B242,'表-章节'!A:C,3,FALSE)</f>
        <v>9.6 控制资源</v>
      </c>
      <c r="J242">
        <f>IF(AND(C242="输出",ISNA(VLOOKUP("输出"&amp;D242,D$1:D241,1,FALSE))),J241+1,J241)</f>
        <v>30</v>
      </c>
      <c r="K242">
        <f>VLOOKUP("输出"&amp;D242,G:J,4,FALSE)</f>
        <v>3</v>
      </c>
      <c r="L242">
        <f t="shared" si="25"/>
        <v>2</v>
      </c>
      <c r="M242" t="s">
        <v>223</v>
      </c>
      <c r="O242" t="s">
        <v>24</v>
      </c>
      <c r="P242" t="str">
        <f t="shared" si="26"/>
        <v>[经验教训登记册](项目文件-经验教训登记册)</v>
      </c>
      <c r="Q242" t="s">
        <v>24</v>
      </c>
      <c r="R242" t="str">
        <f t="shared" si="27"/>
        <v>更新</v>
      </c>
      <c r="S242" t="s">
        <v>24</v>
      </c>
      <c r="T242" t="str">
        <f t="shared" si="28"/>
        <v>9.6 控制资源</v>
      </c>
      <c r="U242" t="s">
        <v>24</v>
      </c>
      <c r="V242" t="s">
        <v>24</v>
      </c>
      <c r="W242" t="str">
        <f t="shared" si="29"/>
        <v/>
      </c>
      <c r="X242" t="s">
        <v>24</v>
      </c>
      <c r="Y242" t="str">
        <f t="shared" si="30"/>
        <v>更新</v>
      </c>
      <c r="Z242" t="s">
        <v>24</v>
      </c>
      <c r="AA242" t="str">
        <f t="shared" si="31"/>
        <v>[经验教训登记册](项目文件-经验教训登记册)</v>
      </c>
      <c r="AB242" t="s">
        <v>24</v>
      </c>
    </row>
    <row r="243" spans="2:28">
      <c r="B243">
        <v>9.6</v>
      </c>
      <c r="C243" t="s">
        <v>86</v>
      </c>
      <c r="D243" t="s">
        <v>153</v>
      </c>
      <c r="G243" t="str">
        <f t="shared" si="24"/>
        <v>更新资源分解结构</v>
      </c>
      <c r="H243" t="str">
        <f>VLOOKUP(B243,'表-章节'!A:C,2,FALSE)</f>
        <v>09.6</v>
      </c>
      <c r="I243" t="str">
        <f>VLOOKUP(B243,'表-章节'!A:C,3,FALSE)</f>
        <v>9.6 控制资源</v>
      </c>
      <c r="J243">
        <f>IF(AND(C243="输出",ISNA(VLOOKUP("输出"&amp;D243,D$1:D242,1,FALSE))),J242+1,J242)</f>
        <v>30</v>
      </c>
      <c r="K243">
        <f>VLOOKUP("输出"&amp;D243,G:J,4,FALSE)</f>
        <v>27</v>
      </c>
      <c r="L243">
        <f t="shared" si="25"/>
        <v>2</v>
      </c>
      <c r="M243" t="s">
        <v>257</v>
      </c>
      <c r="O243" t="s">
        <v>24</v>
      </c>
      <c r="P243" t="str">
        <f t="shared" si="26"/>
        <v>[资源分解结构](项目文件-资源分解结构)</v>
      </c>
      <c r="Q243" t="s">
        <v>24</v>
      </c>
      <c r="R243" t="str">
        <f t="shared" si="27"/>
        <v>更新</v>
      </c>
      <c r="S243" t="s">
        <v>24</v>
      </c>
      <c r="T243" t="str">
        <f t="shared" si="28"/>
        <v>9.6 控制资源</v>
      </c>
      <c r="U243" t="s">
        <v>24</v>
      </c>
      <c r="V243" t="s">
        <v>24</v>
      </c>
      <c r="W243" t="str">
        <f t="shared" si="29"/>
        <v/>
      </c>
      <c r="X243" t="s">
        <v>24</v>
      </c>
      <c r="Y243" t="str">
        <f t="shared" si="30"/>
        <v>更新</v>
      </c>
      <c r="Z243" t="s">
        <v>24</v>
      </c>
      <c r="AA243" t="str">
        <f t="shared" si="31"/>
        <v>[资源分解结构](项目文件-资源分解结构)</v>
      </c>
      <c r="AB243" t="s">
        <v>24</v>
      </c>
    </row>
    <row r="244" spans="2:28">
      <c r="B244">
        <v>9.6</v>
      </c>
      <c r="C244" t="s">
        <v>86</v>
      </c>
      <c r="D244" t="s">
        <v>164</v>
      </c>
      <c r="G244" t="str">
        <f t="shared" si="24"/>
        <v>更新物质资源分配单</v>
      </c>
      <c r="H244" t="str">
        <f>VLOOKUP(B244,'表-章节'!A:C,2,FALSE)</f>
        <v>09.6</v>
      </c>
      <c r="I244" t="str">
        <f>VLOOKUP(B244,'表-章节'!A:C,3,FALSE)</f>
        <v>9.6 控制资源</v>
      </c>
      <c r="J244">
        <f>IF(AND(C244="输出",ISNA(VLOOKUP("输出"&amp;D244,D$1:D243,1,FALSE))),J243+1,J243)</f>
        <v>30</v>
      </c>
      <c r="K244">
        <f>VLOOKUP("输出"&amp;D244,G:J,4,FALSE)</f>
        <v>28</v>
      </c>
      <c r="L244">
        <f t="shared" si="25"/>
        <v>2</v>
      </c>
      <c r="M244" t="s">
        <v>261</v>
      </c>
      <c r="O244" t="s">
        <v>24</v>
      </c>
      <c r="P244" t="str">
        <f t="shared" si="26"/>
        <v>[物质资源分配单](项目文件-物质资源分配单)</v>
      </c>
      <c r="Q244" t="s">
        <v>24</v>
      </c>
      <c r="R244" t="str">
        <f t="shared" si="27"/>
        <v>更新</v>
      </c>
      <c r="S244" t="s">
        <v>24</v>
      </c>
      <c r="T244" t="str">
        <f t="shared" si="28"/>
        <v>9.6 控制资源</v>
      </c>
      <c r="U244" t="s">
        <v>24</v>
      </c>
      <c r="V244" t="s">
        <v>24</v>
      </c>
      <c r="W244" t="str">
        <f t="shared" si="29"/>
        <v/>
      </c>
      <c r="X244" t="s">
        <v>24</v>
      </c>
      <c r="Y244" t="str">
        <f t="shared" si="30"/>
        <v>更新</v>
      </c>
      <c r="Z244" t="s">
        <v>24</v>
      </c>
      <c r="AA244" t="str">
        <f t="shared" si="31"/>
        <v>[物质资源分配单](项目文件-物质资源分配单)</v>
      </c>
      <c r="AB244" t="s">
        <v>24</v>
      </c>
    </row>
    <row r="245" spans="2:28">
      <c r="B245">
        <v>9.6</v>
      </c>
      <c r="C245" t="s">
        <v>86</v>
      </c>
      <c r="D245" t="s">
        <v>137</v>
      </c>
      <c r="G245" t="str">
        <f t="shared" si="24"/>
        <v>更新风险登记册</v>
      </c>
      <c r="H245" t="str">
        <f>VLOOKUP(B245,'表-章节'!A:C,2,FALSE)</f>
        <v>09.6</v>
      </c>
      <c r="I245" t="str">
        <f>VLOOKUP(B245,'表-章节'!A:C,3,FALSE)</f>
        <v>9.6 控制资源</v>
      </c>
      <c r="J245">
        <f>IF(AND(C245="输出",ISNA(VLOOKUP("输出"&amp;D245,D$1:D244,1,FALSE))),J244+1,J244)</f>
        <v>30</v>
      </c>
      <c r="K245">
        <f>VLOOKUP("输出"&amp;D245,G:J,4,FALSE)</f>
        <v>32</v>
      </c>
      <c r="L245">
        <f t="shared" si="25"/>
        <v>2</v>
      </c>
      <c r="M245" t="s">
        <v>225</v>
      </c>
      <c r="O245" t="s">
        <v>24</v>
      </c>
      <c r="P245" t="str">
        <f t="shared" si="26"/>
        <v>[风险登记册](项目文件-风险登记册)</v>
      </c>
      <c r="Q245" t="s">
        <v>24</v>
      </c>
      <c r="R245" t="str">
        <f t="shared" si="27"/>
        <v>更新</v>
      </c>
      <c r="S245" t="s">
        <v>24</v>
      </c>
      <c r="T245" t="str">
        <f t="shared" si="28"/>
        <v>9.6 控制资源</v>
      </c>
      <c r="U245" t="s">
        <v>24</v>
      </c>
      <c r="V245" t="s">
        <v>24</v>
      </c>
      <c r="W245" t="str">
        <f t="shared" si="29"/>
        <v/>
      </c>
      <c r="X245" t="s">
        <v>24</v>
      </c>
      <c r="Y245" t="str">
        <f t="shared" si="30"/>
        <v>更新</v>
      </c>
      <c r="Z245" t="s">
        <v>24</v>
      </c>
      <c r="AA245" t="str">
        <f t="shared" si="31"/>
        <v>[风险登记册](项目文件-风险登记册)</v>
      </c>
      <c r="AB245" t="s">
        <v>24</v>
      </c>
    </row>
    <row r="246" spans="2:28">
      <c r="B246">
        <v>9.6</v>
      </c>
      <c r="C246" t="s">
        <v>88</v>
      </c>
      <c r="D246" t="s">
        <v>128</v>
      </c>
      <c r="G246" t="str">
        <f t="shared" si="24"/>
        <v>输入假设日志</v>
      </c>
      <c r="H246" t="str">
        <f>VLOOKUP(B246,'表-章节'!A:C,2,FALSE)</f>
        <v>09.6</v>
      </c>
      <c r="I246" t="str">
        <f>VLOOKUP(B246,'表-章节'!A:C,3,FALSE)</f>
        <v>9.6 控制资源</v>
      </c>
      <c r="J246">
        <f>IF(AND(C246="输出",ISNA(VLOOKUP("输出"&amp;D246,D$1:D245,1,FALSE))),J245+1,J245)</f>
        <v>30</v>
      </c>
      <c r="K246">
        <f>VLOOKUP("输出"&amp;D246,G:J,4,FALSE)</f>
        <v>1</v>
      </c>
      <c r="L246">
        <f t="shared" si="25"/>
        <v>3</v>
      </c>
      <c r="M246" t="s">
        <v>236</v>
      </c>
      <c r="O246" t="s">
        <v>24</v>
      </c>
      <c r="P246" t="str">
        <f t="shared" si="26"/>
        <v>[假设日志](项目文件-假设日志)</v>
      </c>
      <c r="Q246" t="s">
        <v>24</v>
      </c>
      <c r="R246" t="str">
        <f t="shared" si="27"/>
        <v>输入</v>
      </c>
      <c r="S246" t="s">
        <v>24</v>
      </c>
      <c r="T246" t="str">
        <f t="shared" si="28"/>
        <v>9.6 控制资源</v>
      </c>
      <c r="U246" t="s">
        <v>24</v>
      </c>
      <c r="V246" t="s">
        <v>24</v>
      </c>
      <c r="W246" t="str">
        <f t="shared" si="29"/>
        <v/>
      </c>
      <c r="X246" t="s">
        <v>24</v>
      </c>
      <c r="Y246" t="str">
        <f t="shared" si="30"/>
        <v>输入</v>
      </c>
      <c r="Z246" t="s">
        <v>24</v>
      </c>
      <c r="AA246" t="str">
        <f t="shared" si="31"/>
        <v>[假设日志](项目文件-假设日志)</v>
      </c>
      <c r="AB246" t="s">
        <v>24</v>
      </c>
    </row>
    <row r="247" spans="2:28">
      <c r="B247">
        <v>9.6</v>
      </c>
      <c r="C247" t="s">
        <v>88</v>
      </c>
      <c r="D247" t="s">
        <v>131</v>
      </c>
      <c r="G247" t="str">
        <f t="shared" si="24"/>
        <v>输入经验教训登记册</v>
      </c>
      <c r="H247" t="str">
        <f>VLOOKUP(B247,'表-章节'!A:C,2,FALSE)</f>
        <v>09.6</v>
      </c>
      <c r="I247" t="str">
        <f>VLOOKUP(B247,'表-章节'!A:C,3,FALSE)</f>
        <v>9.6 控制资源</v>
      </c>
      <c r="J247">
        <f>IF(AND(C247="输出",ISNA(VLOOKUP("输出"&amp;D247,D$1:D246,1,FALSE))),J246+1,J246)</f>
        <v>30</v>
      </c>
      <c r="K247">
        <f>VLOOKUP("输出"&amp;D247,G:J,4,FALSE)</f>
        <v>3</v>
      </c>
      <c r="L247">
        <f t="shared" si="25"/>
        <v>3</v>
      </c>
      <c r="M247" t="s">
        <v>175</v>
      </c>
      <c r="O247" t="s">
        <v>24</v>
      </c>
      <c r="P247" t="str">
        <f t="shared" si="26"/>
        <v>[经验教训登记册](项目文件-经验教训登记册)</v>
      </c>
      <c r="Q247" t="s">
        <v>24</v>
      </c>
      <c r="R247" t="str">
        <f t="shared" si="27"/>
        <v>输入</v>
      </c>
      <c r="S247" t="s">
        <v>24</v>
      </c>
      <c r="T247" t="str">
        <f t="shared" si="28"/>
        <v>9.6 控制资源</v>
      </c>
      <c r="U247" t="s">
        <v>24</v>
      </c>
      <c r="V247" t="s">
        <v>24</v>
      </c>
      <c r="W247" t="str">
        <f t="shared" si="29"/>
        <v/>
      </c>
      <c r="X247" t="s">
        <v>24</v>
      </c>
      <c r="Y247" t="str">
        <f t="shared" si="30"/>
        <v>输入</v>
      </c>
      <c r="Z247" t="s">
        <v>24</v>
      </c>
      <c r="AA247" t="str">
        <f t="shared" si="31"/>
        <v>[经验教训登记册](项目文件-经验教训登记册)</v>
      </c>
      <c r="AB247" t="s">
        <v>24</v>
      </c>
    </row>
    <row r="248" spans="2:28">
      <c r="B248">
        <v>9.6</v>
      </c>
      <c r="C248" t="s">
        <v>88</v>
      </c>
      <c r="D248" t="s">
        <v>134</v>
      </c>
      <c r="G248" t="str">
        <f t="shared" si="24"/>
        <v>输入项目进度计划</v>
      </c>
      <c r="H248" t="str">
        <f>VLOOKUP(B248,'表-章节'!A:C,2,FALSE)</f>
        <v>09.6</v>
      </c>
      <c r="I248" t="str">
        <f>VLOOKUP(B248,'表-章节'!A:C,3,FALSE)</f>
        <v>9.6 控制资源</v>
      </c>
      <c r="J248">
        <f>IF(AND(C248="输出",ISNA(VLOOKUP("输出"&amp;D248,D$1:D247,1,FALSE))),J247+1,J247)</f>
        <v>30</v>
      </c>
      <c r="K248">
        <f>VLOOKUP("输出"&amp;D248,G:J,4,FALSE)</f>
        <v>13</v>
      </c>
      <c r="L248">
        <f t="shared" si="25"/>
        <v>3</v>
      </c>
      <c r="M248" t="s">
        <v>200</v>
      </c>
      <c r="O248" t="s">
        <v>24</v>
      </c>
      <c r="P248" t="str">
        <f t="shared" si="26"/>
        <v>[项目进度计划](项目文件-项目进度计划)</v>
      </c>
      <c r="Q248" t="s">
        <v>24</v>
      </c>
      <c r="R248" t="str">
        <f t="shared" si="27"/>
        <v>输入</v>
      </c>
      <c r="S248" t="s">
        <v>24</v>
      </c>
      <c r="T248" t="str">
        <f t="shared" si="28"/>
        <v>9.6 控制资源</v>
      </c>
      <c r="U248" t="s">
        <v>24</v>
      </c>
      <c r="V248" t="s">
        <v>24</v>
      </c>
      <c r="W248" t="str">
        <f t="shared" si="29"/>
        <v/>
      </c>
      <c r="X248" t="s">
        <v>24</v>
      </c>
      <c r="Y248" t="str">
        <f t="shared" si="30"/>
        <v>输入</v>
      </c>
      <c r="Z248" t="s">
        <v>24</v>
      </c>
      <c r="AA248" t="str">
        <f t="shared" si="31"/>
        <v>[项目进度计划](项目文件-项目进度计划)</v>
      </c>
      <c r="AB248" t="s">
        <v>24</v>
      </c>
    </row>
    <row r="249" spans="2:28">
      <c r="B249">
        <v>9.6</v>
      </c>
      <c r="C249" t="s">
        <v>88</v>
      </c>
      <c r="D249" t="s">
        <v>155</v>
      </c>
      <c r="G249" t="str">
        <f t="shared" si="24"/>
        <v>输入资源需求</v>
      </c>
      <c r="H249" t="str">
        <f>VLOOKUP(B249,'表-章节'!A:C,2,FALSE)</f>
        <v>09.6</v>
      </c>
      <c r="I249" t="str">
        <f>VLOOKUP(B249,'表-章节'!A:C,3,FALSE)</f>
        <v>9.6 控制资源</v>
      </c>
      <c r="J249">
        <f>IF(AND(C249="输出",ISNA(VLOOKUP("输出"&amp;D249,D$1:D248,1,FALSE))),J248+1,J248)</f>
        <v>30</v>
      </c>
      <c r="K249">
        <f>VLOOKUP("输出"&amp;D249,G:J,4,FALSE)</f>
        <v>26</v>
      </c>
      <c r="L249">
        <f t="shared" si="25"/>
        <v>3</v>
      </c>
      <c r="M249" t="s">
        <v>241</v>
      </c>
      <c r="O249" t="s">
        <v>24</v>
      </c>
      <c r="P249" t="str">
        <f t="shared" si="26"/>
        <v>[资源需求](项目文件-资源需求)</v>
      </c>
      <c r="Q249" t="s">
        <v>24</v>
      </c>
      <c r="R249" t="str">
        <f t="shared" si="27"/>
        <v>输入</v>
      </c>
      <c r="S249" t="s">
        <v>24</v>
      </c>
      <c r="T249" t="str">
        <f t="shared" si="28"/>
        <v>9.6 控制资源</v>
      </c>
      <c r="U249" t="s">
        <v>24</v>
      </c>
      <c r="V249" t="s">
        <v>24</v>
      </c>
      <c r="W249" t="str">
        <f t="shared" si="29"/>
        <v/>
      </c>
      <c r="X249" t="s">
        <v>24</v>
      </c>
      <c r="Y249" t="str">
        <f t="shared" si="30"/>
        <v>输入</v>
      </c>
      <c r="Z249" t="s">
        <v>24</v>
      </c>
      <c r="AA249" t="str">
        <f t="shared" si="31"/>
        <v>[资源需求](项目文件-资源需求)</v>
      </c>
      <c r="AB249" t="s">
        <v>24</v>
      </c>
    </row>
    <row r="250" spans="2:28">
      <c r="B250">
        <v>9.6</v>
      </c>
      <c r="C250" t="s">
        <v>88</v>
      </c>
      <c r="D250" t="s">
        <v>153</v>
      </c>
      <c r="G250" t="str">
        <f t="shared" si="24"/>
        <v>输入资源分解结构</v>
      </c>
      <c r="H250" t="str">
        <f>VLOOKUP(B250,'表-章节'!A:C,2,FALSE)</f>
        <v>09.6</v>
      </c>
      <c r="I250" t="str">
        <f>VLOOKUP(B250,'表-章节'!A:C,3,FALSE)</f>
        <v>9.6 控制资源</v>
      </c>
      <c r="J250">
        <f>IF(AND(C250="输出",ISNA(VLOOKUP("输出"&amp;D250,D$1:D249,1,FALSE))),J249+1,J249)</f>
        <v>30</v>
      </c>
      <c r="K250">
        <f>VLOOKUP("输出"&amp;D250,G:J,4,FALSE)</f>
        <v>27</v>
      </c>
      <c r="L250">
        <f t="shared" si="25"/>
        <v>3</v>
      </c>
      <c r="M250" t="s">
        <v>242</v>
      </c>
      <c r="O250" t="s">
        <v>24</v>
      </c>
      <c r="P250" t="str">
        <f t="shared" si="26"/>
        <v>[资源分解结构](项目文件-资源分解结构)</v>
      </c>
      <c r="Q250" t="s">
        <v>24</v>
      </c>
      <c r="R250" t="str">
        <f t="shared" si="27"/>
        <v>输入</v>
      </c>
      <c r="S250" t="s">
        <v>24</v>
      </c>
      <c r="T250" t="str">
        <f t="shared" si="28"/>
        <v>9.6 控制资源</v>
      </c>
      <c r="U250" t="s">
        <v>24</v>
      </c>
      <c r="V250" t="s">
        <v>24</v>
      </c>
      <c r="W250" t="str">
        <f t="shared" si="29"/>
        <v/>
      </c>
      <c r="X250" t="s">
        <v>24</v>
      </c>
      <c r="Y250" t="str">
        <f t="shared" si="30"/>
        <v>输入</v>
      </c>
      <c r="Z250" t="s">
        <v>24</v>
      </c>
      <c r="AA250" t="str">
        <f t="shared" si="31"/>
        <v>[资源分解结构](项目文件-资源分解结构)</v>
      </c>
      <c r="AB250" t="s">
        <v>24</v>
      </c>
    </row>
    <row r="251" spans="2:28">
      <c r="B251">
        <v>9.6</v>
      </c>
      <c r="C251" t="s">
        <v>88</v>
      </c>
      <c r="D251" t="s">
        <v>164</v>
      </c>
      <c r="G251" t="str">
        <f t="shared" si="24"/>
        <v>输入物质资源分配单</v>
      </c>
      <c r="H251" t="str">
        <f>VLOOKUP(B251,'表-章节'!A:C,2,FALSE)</f>
        <v>09.6</v>
      </c>
      <c r="I251" t="str">
        <f>VLOOKUP(B251,'表-章节'!A:C,3,FALSE)</f>
        <v>9.6 控制资源</v>
      </c>
      <c r="J251">
        <f>IF(AND(C251="输出",ISNA(VLOOKUP("输出"&amp;D251,D$1:D250,1,FALSE))),J250+1,J250)</f>
        <v>30</v>
      </c>
      <c r="K251">
        <f>VLOOKUP("输出"&amp;D251,G:J,4,FALSE)</f>
        <v>28</v>
      </c>
      <c r="L251">
        <f t="shared" si="25"/>
        <v>3</v>
      </c>
      <c r="M251" t="s">
        <v>262</v>
      </c>
      <c r="O251" t="s">
        <v>24</v>
      </c>
      <c r="P251" t="str">
        <f t="shared" si="26"/>
        <v>[物质资源分配单](项目文件-物质资源分配单)</v>
      </c>
      <c r="Q251" t="s">
        <v>24</v>
      </c>
      <c r="R251" t="str">
        <f t="shared" si="27"/>
        <v>输入</v>
      </c>
      <c r="S251" t="s">
        <v>24</v>
      </c>
      <c r="T251" t="str">
        <f t="shared" si="28"/>
        <v>9.6 控制资源</v>
      </c>
      <c r="U251" t="s">
        <v>24</v>
      </c>
      <c r="V251" t="s">
        <v>24</v>
      </c>
      <c r="W251" t="str">
        <f t="shared" si="29"/>
        <v/>
      </c>
      <c r="X251" t="s">
        <v>24</v>
      </c>
      <c r="Y251" t="str">
        <f t="shared" si="30"/>
        <v>输入</v>
      </c>
      <c r="Z251" t="s">
        <v>24</v>
      </c>
      <c r="AA251" t="str">
        <f t="shared" si="31"/>
        <v>[物质资源分配单](项目文件-物质资源分配单)</v>
      </c>
      <c r="AB251" t="s">
        <v>24</v>
      </c>
    </row>
    <row r="252" spans="2:28">
      <c r="B252">
        <v>9.6</v>
      </c>
      <c r="C252" t="s">
        <v>88</v>
      </c>
      <c r="D252" t="s">
        <v>137</v>
      </c>
      <c r="G252" t="str">
        <f t="shared" si="24"/>
        <v>输入风险登记册</v>
      </c>
      <c r="H252" t="str">
        <f>VLOOKUP(B252,'表-章节'!A:C,2,FALSE)</f>
        <v>09.6</v>
      </c>
      <c r="I252" t="str">
        <f>VLOOKUP(B252,'表-章节'!A:C,3,FALSE)</f>
        <v>9.6 控制资源</v>
      </c>
      <c r="J252">
        <f>IF(AND(C252="输出",ISNA(VLOOKUP("输出"&amp;D252,D$1:D251,1,FALSE))),J251+1,J251)</f>
        <v>30</v>
      </c>
      <c r="K252">
        <f>VLOOKUP("输出"&amp;D252,G:J,4,FALSE)</f>
        <v>32</v>
      </c>
      <c r="L252">
        <f t="shared" si="25"/>
        <v>3</v>
      </c>
      <c r="M252" t="s">
        <v>228</v>
      </c>
      <c r="O252" t="s">
        <v>24</v>
      </c>
      <c r="P252" t="str">
        <f t="shared" si="26"/>
        <v>[风险登记册](项目文件-风险登记册)</v>
      </c>
      <c r="Q252" t="s">
        <v>24</v>
      </c>
      <c r="R252" t="str">
        <f t="shared" si="27"/>
        <v>输入</v>
      </c>
      <c r="S252" t="s">
        <v>24</v>
      </c>
      <c r="T252" t="str">
        <f t="shared" si="28"/>
        <v>9.6 控制资源</v>
      </c>
      <c r="U252" t="s">
        <v>24</v>
      </c>
      <c r="V252" t="s">
        <v>24</v>
      </c>
      <c r="W252" t="str">
        <f t="shared" si="29"/>
        <v/>
      </c>
      <c r="X252" t="s">
        <v>24</v>
      </c>
      <c r="Y252" t="str">
        <f t="shared" si="30"/>
        <v>输入</v>
      </c>
      <c r="Z252" t="s">
        <v>24</v>
      </c>
      <c r="AA252" t="str">
        <f t="shared" si="31"/>
        <v>[风险登记册](项目文件-风险登记册)</v>
      </c>
      <c r="AB252" t="s">
        <v>24</v>
      </c>
    </row>
    <row r="253" spans="2:28">
      <c r="B253">
        <v>10.1</v>
      </c>
      <c r="C253" t="s">
        <v>86</v>
      </c>
      <c r="D253" t="s">
        <v>134</v>
      </c>
      <c r="G253" t="str">
        <f t="shared" si="24"/>
        <v>更新项目进度计划</v>
      </c>
      <c r="H253" t="str">
        <f>VLOOKUP(B253,'表-章节'!A:C,2,FALSE)</f>
        <v>10.1</v>
      </c>
      <c r="I253" t="str">
        <f>VLOOKUP(B253,'表-章节'!A:C,3,FALSE)</f>
        <v>10.1 规划沟通管理</v>
      </c>
      <c r="J253">
        <f>IF(AND(C253="输出",ISNA(VLOOKUP("输出"&amp;D253,D$1:D252,1,FALSE))),J252+1,J252)</f>
        <v>30</v>
      </c>
      <c r="K253">
        <f>VLOOKUP("输出"&amp;D253,G:J,4,FALSE)</f>
        <v>13</v>
      </c>
      <c r="L253">
        <f t="shared" si="25"/>
        <v>2</v>
      </c>
      <c r="M253" t="s">
        <v>202</v>
      </c>
      <c r="O253" t="s">
        <v>24</v>
      </c>
      <c r="P253" t="str">
        <f t="shared" si="26"/>
        <v>[项目进度计划](项目文件-项目进度计划)</v>
      </c>
      <c r="Q253" t="s">
        <v>24</v>
      </c>
      <c r="R253" t="str">
        <f t="shared" si="27"/>
        <v>更新</v>
      </c>
      <c r="S253" t="s">
        <v>24</v>
      </c>
      <c r="T253" t="str">
        <f t="shared" si="28"/>
        <v>10.1 规划沟通管理</v>
      </c>
      <c r="U253" t="s">
        <v>24</v>
      </c>
      <c r="V253" t="s">
        <v>24</v>
      </c>
      <c r="W253" t="str">
        <f t="shared" si="29"/>
        <v>10.1 规划沟通管理</v>
      </c>
      <c r="X253" t="s">
        <v>24</v>
      </c>
      <c r="Y253" t="str">
        <f t="shared" si="30"/>
        <v>更新</v>
      </c>
      <c r="Z253" t="s">
        <v>24</v>
      </c>
      <c r="AA253" t="str">
        <f t="shared" si="31"/>
        <v>[项目进度计划](项目文件-项目进度计划)</v>
      </c>
      <c r="AB253" t="s">
        <v>24</v>
      </c>
    </row>
    <row r="254" spans="2:28">
      <c r="B254">
        <v>10.1</v>
      </c>
      <c r="C254" t="s">
        <v>86</v>
      </c>
      <c r="D254" t="s">
        <v>140</v>
      </c>
      <c r="G254" t="str">
        <f t="shared" si="24"/>
        <v>更新相关方登记册</v>
      </c>
      <c r="H254" t="str">
        <f>VLOOKUP(B254,'表-章节'!A:C,2,FALSE)</f>
        <v>10.1</v>
      </c>
      <c r="I254" t="str">
        <f>VLOOKUP(B254,'表-章节'!A:C,3,FALSE)</f>
        <v>10.1 规划沟通管理</v>
      </c>
      <c r="J254">
        <f>IF(AND(C254="输出",ISNA(VLOOKUP("输出"&amp;D254,D$1:D253,1,FALSE))),J253+1,J253)</f>
        <v>30</v>
      </c>
      <c r="K254">
        <f>VLOOKUP("输出"&amp;D254,G:J,4,FALSE)</f>
        <v>35</v>
      </c>
      <c r="L254">
        <f t="shared" si="25"/>
        <v>2</v>
      </c>
      <c r="M254" t="s">
        <v>226</v>
      </c>
      <c r="O254" t="s">
        <v>24</v>
      </c>
      <c r="P254" t="str">
        <f t="shared" si="26"/>
        <v>[相关方登记册](项目文件-相关方登记册)</v>
      </c>
      <c r="Q254" t="s">
        <v>24</v>
      </c>
      <c r="R254" t="str">
        <f t="shared" si="27"/>
        <v>更新</v>
      </c>
      <c r="S254" t="s">
        <v>24</v>
      </c>
      <c r="T254" t="str">
        <f t="shared" si="28"/>
        <v>10.1 规划沟通管理</v>
      </c>
      <c r="U254" t="s">
        <v>24</v>
      </c>
      <c r="V254" t="s">
        <v>24</v>
      </c>
      <c r="W254" t="str">
        <f t="shared" si="29"/>
        <v/>
      </c>
      <c r="X254" t="s">
        <v>24</v>
      </c>
      <c r="Y254" t="str">
        <f t="shared" si="30"/>
        <v>更新</v>
      </c>
      <c r="Z254" t="s">
        <v>24</v>
      </c>
      <c r="AA254" t="str">
        <f t="shared" si="31"/>
        <v>[相关方登记册](项目文件-相关方登记册)</v>
      </c>
      <c r="AB254" t="s">
        <v>24</v>
      </c>
    </row>
    <row r="255" spans="2:28">
      <c r="B255">
        <v>10.1</v>
      </c>
      <c r="C255" t="s">
        <v>88</v>
      </c>
      <c r="D255" t="s">
        <v>144</v>
      </c>
      <c r="G255" t="str">
        <f t="shared" si="24"/>
        <v>输入需求文件</v>
      </c>
      <c r="H255" t="str">
        <f>VLOOKUP(B255,'表-章节'!A:C,2,FALSE)</f>
        <v>10.1</v>
      </c>
      <c r="I255" t="str">
        <f>VLOOKUP(B255,'表-章节'!A:C,3,FALSE)</f>
        <v>10.1 规划沟通管理</v>
      </c>
      <c r="J255">
        <f>IF(AND(C255="输出",ISNA(VLOOKUP("输出"&amp;D255,D$1:D254,1,FALSE))),J254+1,J254)</f>
        <v>30</v>
      </c>
      <c r="K255">
        <f>VLOOKUP("输出"&amp;D255,G:J,4,FALSE)</f>
        <v>4</v>
      </c>
      <c r="L255">
        <f t="shared" si="25"/>
        <v>3</v>
      </c>
      <c r="M255" t="s">
        <v>181</v>
      </c>
      <c r="O255" t="s">
        <v>24</v>
      </c>
      <c r="P255" t="str">
        <f t="shared" si="26"/>
        <v>[需求文件](项目文件-需求文件)</v>
      </c>
      <c r="Q255" t="s">
        <v>24</v>
      </c>
      <c r="R255" t="str">
        <f t="shared" si="27"/>
        <v>输入</v>
      </c>
      <c r="S255" t="s">
        <v>24</v>
      </c>
      <c r="T255" t="str">
        <f t="shared" si="28"/>
        <v>10.1 规划沟通管理</v>
      </c>
      <c r="U255" t="s">
        <v>24</v>
      </c>
      <c r="V255" t="s">
        <v>24</v>
      </c>
      <c r="W255" t="str">
        <f t="shared" si="29"/>
        <v/>
      </c>
      <c r="X255" t="s">
        <v>24</v>
      </c>
      <c r="Y255" t="str">
        <f t="shared" si="30"/>
        <v>输入</v>
      </c>
      <c r="Z255" t="s">
        <v>24</v>
      </c>
      <c r="AA255" t="str">
        <f t="shared" si="31"/>
        <v>[需求文件](项目文件-需求文件)</v>
      </c>
      <c r="AB255" t="s">
        <v>24</v>
      </c>
    </row>
    <row r="256" spans="2:28">
      <c r="B256">
        <v>10.1</v>
      </c>
      <c r="C256" t="s">
        <v>88</v>
      </c>
      <c r="D256" t="s">
        <v>140</v>
      </c>
      <c r="G256" t="str">
        <f t="shared" si="24"/>
        <v>输入相关方登记册</v>
      </c>
      <c r="H256" t="str">
        <f>VLOOKUP(B256,'表-章节'!A:C,2,FALSE)</f>
        <v>10.1</v>
      </c>
      <c r="I256" t="str">
        <f>VLOOKUP(B256,'表-章节'!A:C,3,FALSE)</f>
        <v>10.1 规划沟通管理</v>
      </c>
      <c r="J256">
        <f>IF(AND(C256="输出",ISNA(VLOOKUP("输出"&amp;D256,D$1:D255,1,FALSE))),J255+1,J255)</f>
        <v>30</v>
      </c>
      <c r="K256">
        <f>VLOOKUP("输出"&amp;D256,G:J,4,FALSE)</f>
        <v>35</v>
      </c>
      <c r="L256">
        <f t="shared" si="25"/>
        <v>3</v>
      </c>
      <c r="M256" t="s">
        <v>232</v>
      </c>
      <c r="O256" t="s">
        <v>24</v>
      </c>
      <c r="P256" t="str">
        <f t="shared" si="26"/>
        <v>[相关方登记册](项目文件-相关方登记册)</v>
      </c>
      <c r="Q256" t="s">
        <v>24</v>
      </c>
      <c r="R256" t="str">
        <f t="shared" si="27"/>
        <v>输入</v>
      </c>
      <c r="S256" t="s">
        <v>24</v>
      </c>
      <c r="T256" t="str">
        <f t="shared" si="28"/>
        <v>10.1 规划沟通管理</v>
      </c>
      <c r="U256" t="s">
        <v>24</v>
      </c>
      <c r="V256" t="s">
        <v>24</v>
      </c>
      <c r="W256" t="str">
        <f t="shared" si="29"/>
        <v/>
      </c>
      <c r="X256" t="s">
        <v>24</v>
      </c>
      <c r="Y256" t="str">
        <f t="shared" si="30"/>
        <v>输入</v>
      </c>
      <c r="Z256" t="s">
        <v>24</v>
      </c>
      <c r="AA256" t="str">
        <f t="shared" si="31"/>
        <v>[相关方登记册](项目文件-相关方登记册)</v>
      </c>
      <c r="AB256" t="s">
        <v>24</v>
      </c>
    </row>
    <row r="257" spans="2:28">
      <c r="B257">
        <v>10.2</v>
      </c>
      <c r="C257" t="s">
        <v>84</v>
      </c>
      <c r="D257" t="s">
        <v>133</v>
      </c>
      <c r="G257" t="str">
        <f t="shared" si="24"/>
        <v>输出项目沟通记录</v>
      </c>
      <c r="H257" t="str">
        <f>VLOOKUP(B257,'表-章节'!A:C,2,FALSE)</f>
        <v>10.2</v>
      </c>
      <c r="I257" t="str">
        <f>VLOOKUP(B257,'表-章节'!A:C,3,FALSE)</f>
        <v>10.2 管理沟通</v>
      </c>
      <c r="J257">
        <f>IF(AND(C257="输出",ISNA(VLOOKUP("输出"&amp;D257,D$1:D256,1,FALSE))),J256+1,J256)</f>
        <v>31</v>
      </c>
      <c r="K257">
        <f>VLOOKUP("输出"&amp;D257,G:J,4,FALSE)</f>
        <v>31</v>
      </c>
      <c r="L257">
        <f t="shared" si="25"/>
        <v>1</v>
      </c>
      <c r="M257" t="s">
        <v>263</v>
      </c>
      <c r="O257" t="s">
        <v>24</v>
      </c>
      <c r="P257" t="str">
        <f t="shared" si="26"/>
        <v>[项目沟通记录](项目文件-项目沟通记录)</v>
      </c>
      <c r="Q257" t="s">
        <v>24</v>
      </c>
      <c r="R257" t="str">
        <f t="shared" si="27"/>
        <v>输出</v>
      </c>
      <c r="S257" t="s">
        <v>24</v>
      </c>
      <c r="T257" t="str">
        <f t="shared" si="28"/>
        <v>10.2 管理沟通</v>
      </c>
      <c r="U257" t="s">
        <v>24</v>
      </c>
      <c r="V257" t="s">
        <v>24</v>
      </c>
      <c r="W257" t="str">
        <f t="shared" si="29"/>
        <v>10.2 管理沟通</v>
      </c>
      <c r="X257" t="s">
        <v>24</v>
      </c>
      <c r="Y257" t="str">
        <f t="shared" si="30"/>
        <v>输出</v>
      </c>
      <c r="Z257" t="s">
        <v>24</v>
      </c>
      <c r="AA257" t="str">
        <f t="shared" si="31"/>
        <v>[项目沟通记录](项目文件-项目沟通记录)</v>
      </c>
      <c r="AB257" t="s">
        <v>24</v>
      </c>
    </row>
    <row r="258" spans="2:28">
      <c r="B258">
        <v>10.2</v>
      </c>
      <c r="C258" t="s">
        <v>86</v>
      </c>
      <c r="D258" t="s">
        <v>129</v>
      </c>
      <c r="G258" t="str">
        <f t="shared" si="24"/>
        <v>更新问题日志</v>
      </c>
      <c r="H258" t="str">
        <f>VLOOKUP(B258,'表-章节'!A:C,2,FALSE)</f>
        <v>10.2</v>
      </c>
      <c r="I258" t="str">
        <f>VLOOKUP(B258,'表-章节'!A:C,3,FALSE)</f>
        <v>10.2 管理沟通</v>
      </c>
      <c r="J258">
        <f>IF(AND(C258="输出",ISNA(VLOOKUP("输出"&amp;D258,D$1:D257,1,FALSE))),J257+1,J257)</f>
        <v>31</v>
      </c>
      <c r="K258">
        <f>VLOOKUP("输出"&amp;D258,G:J,4,FALSE)</f>
        <v>2</v>
      </c>
      <c r="L258">
        <f t="shared" si="25"/>
        <v>2</v>
      </c>
      <c r="M258" t="s">
        <v>233</v>
      </c>
      <c r="O258" t="s">
        <v>24</v>
      </c>
      <c r="P258" t="str">
        <f t="shared" si="26"/>
        <v>[问题日志](项目文件-问题日志)</v>
      </c>
      <c r="Q258" t="s">
        <v>24</v>
      </c>
      <c r="R258" t="str">
        <f t="shared" si="27"/>
        <v>更新</v>
      </c>
      <c r="S258" t="s">
        <v>24</v>
      </c>
      <c r="T258" t="str">
        <f t="shared" si="28"/>
        <v>10.2 管理沟通</v>
      </c>
      <c r="U258" t="s">
        <v>24</v>
      </c>
      <c r="V258" t="s">
        <v>24</v>
      </c>
      <c r="W258" t="str">
        <f t="shared" si="29"/>
        <v/>
      </c>
      <c r="X258" t="s">
        <v>24</v>
      </c>
      <c r="Y258" t="str">
        <f t="shared" si="30"/>
        <v>更新</v>
      </c>
      <c r="Z258" t="s">
        <v>24</v>
      </c>
      <c r="AA258" t="str">
        <f t="shared" si="31"/>
        <v>[问题日志](项目文件-问题日志)</v>
      </c>
      <c r="AB258" t="s">
        <v>24</v>
      </c>
    </row>
    <row r="259" spans="2:28">
      <c r="B259">
        <v>10.2</v>
      </c>
      <c r="C259" t="s">
        <v>86</v>
      </c>
      <c r="D259" t="s">
        <v>131</v>
      </c>
      <c r="G259" t="str">
        <f t="shared" ref="G259:G322" si="32">C259&amp;D259</f>
        <v>更新经验教训登记册</v>
      </c>
      <c r="H259" t="str">
        <f>VLOOKUP(B259,'表-章节'!A:C,2,FALSE)</f>
        <v>10.2</v>
      </c>
      <c r="I259" t="str">
        <f>VLOOKUP(B259,'表-章节'!A:C,3,FALSE)</f>
        <v>10.2 管理沟通</v>
      </c>
      <c r="J259">
        <f>IF(AND(C259="输出",ISNA(VLOOKUP("输出"&amp;D259,D$1:D258,1,FALSE))),J258+1,J258)</f>
        <v>31</v>
      </c>
      <c r="K259">
        <f>VLOOKUP("输出"&amp;D259,G:J,4,FALSE)</f>
        <v>3</v>
      </c>
      <c r="L259">
        <f t="shared" ref="L259:L322" si="33">IF(C259="输出",1,IF(C259="更新",2,3))</f>
        <v>2</v>
      </c>
      <c r="M259" t="s">
        <v>223</v>
      </c>
      <c r="O259" t="s">
        <v>24</v>
      </c>
      <c r="P259" t="str">
        <f t="shared" ref="P259:P322" si="34">IF(D259&lt;&gt;D258,"["&amp;D259&amp;"](项目文件-"&amp;D259&amp;")","")</f>
        <v>[经验教训登记册](项目文件-经验教训登记册)</v>
      </c>
      <c r="Q259" t="s">
        <v>24</v>
      </c>
      <c r="R259" t="str">
        <f t="shared" ref="R259:R322" si="35">C259</f>
        <v>更新</v>
      </c>
      <c r="S259" t="s">
        <v>24</v>
      </c>
      <c r="T259" t="str">
        <f t="shared" ref="T259:T322" si="36">I259</f>
        <v>10.2 管理沟通</v>
      </c>
      <c r="U259" t="s">
        <v>24</v>
      </c>
      <c r="V259" t="s">
        <v>24</v>
      </c>
      <c r="W259" t="str">
        <f t="shared" ref="W259:W322" si="37">IF(I259&lt;&gt;I258,I259,"")</f>
        <v/>
      </c>
      <c r="X259" t="s">
        <v>24</v>
      </c>
      <c r="Y259" t="str">
        <f t="shared" ref="Y259:Y322" si="38">C259</f>
        <v>更新</v>
      </c>
      <c r="Z259" t="s">
        <v>24</v>
      </c>
      <c r="AA259" t="str">
        <f t="shared" ref="AA259:AA322" si="39">"["&amp;D259&amp;"](项目文件-"&amp;D259&amp;")"</f>
        <v>[经验教训登记册](项目文件-经验教训登记册)</v>
      </c>
      <c r="AB259" t="s">
        <v>24</v>
      </c>
    </row>
    <row r="260" spans="2:28">
      <c r="B260">
        <v>10.2</v>
      </c>
      <c r="C260" t="s">
        <v>86</v>
      </c>
      <c r="D260" t="s">
        <v>134</v>
      </c>
      <c r="G260" t="str">
        <f t="shared" si="32"/>
        <v>更新项目进度计划</v>
      </c>
      <c r="H260" t="str">
        <f>VLOOKUP(B260,'表-章节'!A:C,2,FALSE)</f>
        <v>10.2</v>
      </c>
      <c r="I260" t="str">
        <f>VLOOKUP(B260,'表-章节'!A:C,3,FALSE)</f>
        <v>10.2 管理沟通</v>
      </c>
      <c r="J260">
        <f>IF(AND(C260="输出",ISNA(VLOOKUP("输出"&amp;D260,D$1:D259,1,FALSE))),J259+1,J259)</f>
        <v>31</v>
      </c>
      <c r="K260">
        <f>VLOOKUP("输出"&amp;D260,G:J,4,FALSE)</f>
        <v>13</v>
      </c>
      <c r="L260">
        <f t="shared" si="33"/>
        <v>2</v>
      </c>
      <c r="M260" t="s">
        <v>202</v>
      </c>
      <c r="O260" t="s">
        <v>24</v>
      </c>
      <c r="P260" t="str">
        <f t="shared" si="34"/>
        <v>[项目进度计划](项目文件-项目进度计划)</v>
      </c>
      <c r="Q260" t="s">
        <v>24</v>
      </c>
      <c r="R260" t="str">
        <f t="shared" si="35"/>
        <v>更新</v>
      </c>
      <c r="S260" t="s">
        <v>24</v>
      </c>
      <c r="T260" t="str">
        <f t="shared" si="36"/>
        <v>10.2 管理沟通</v>
      </c>
      <c r="U260" t="s">
        <v>24</v>
      </c>
      <c r="V260" t="s">
        <v>24</v>
      </c>
      <c r="W260" t="str">
        <f t="shared" si="37"/>
        <v/>
      </c>
      <c r="X260" t="s">
        <v>24</v>
      </c>
      <c r="Y260" t="str">
        <f t="shared" si="38"/>
        <v>更新</v>
      </c>
      <c r="Z260" t="s">
        <v>24</v>
      </c>
      <c r="AA260" t="str">
        <f t="shared" si="39"/>
        <v>[项目进度计划](项目文件-项目进度计划)</v>
      </c>
      <c r="AB260" t="s">
        <v>24</v>
      </c>
    </row>
    <row r="261" spans="2:28">
      <c r="B261">
        <v>10.2</v>
      </c>
      <c r="C261" t="s">
        <v>86</v>
      </c>
      <c r="D261" t="s">
        <v>137</v>
      </c>
      <c r="G261" t="str">
        <f t="shared" si="32"/>
        <v>更新风险登记册</v>
      </c>
      <c r="H261" t="str">
        <f>VLOOKUP(B261,'表-章节'!A:C,2,FALSE)</f>
        <v>10.2</v>
      </c>
      <c r="I261" t="str">
        <f>VLOOKUP(B261,'表-章节'!A:C,3,FALSE)</f>
        <v>10.2 管理沟通</v>
      </c>
      <c r="J261">
        <f>IF(AND(C261="输出",ISNA(VLOOKUP("输出"&amp;D261,D$1:D260,1,FALSE))),J260+1,J260)</f>
        <v>31</v>
      </c>
      <c r="K261">
        <f>VLOOKUP("输出"&amp;D261,G:J,4,FALSE)</f>
        <v>32</v>
      </c>
      <c r="L261">
        <f t="shared" si="33"/>
        <v>2</v>
      </c>
      <c r="M261" t="s">
        <v>225</v>
      </c>
      <c r="O261" t="s">
        <v>24</v>
      </c>
      <c r="P261" t="str">
        <f t="shared" si="34"/>
        <v>[风险登记册](项目文件-风险登记册)</v>
      </c>
      <c r="Q261" t="s">
        <v>24</v>
      </c>
      <c r="R261" t="str">
        <f t="shared" si="35"/>
        <v>更新</v>
      </c>
      <c r="S261" t="s">
        <v>24</v>
      </c>
      <c r="T261" t="str">
        <f t="shared" si="36"/>
        <v>10.2 管理沟通</v>
      </c>
      <c r="U261" t="s">
        <v>24</v>
      </c>
      <c r="V261" t="s">
        <v>24</v>
      </c>
      <c r="W261" t="str">
        <f t="shared" si="37"/>
        <v/>
      </c>
      <c r="X261" t="s">
        <v>24</v>
      </c>
      <c r="Y261" t="str">
        <f t="shared" si="38"/>
        <v>更新</v>
      </c>
      <c r="Z261" t="s">
        <v>24</v>
      </c>
      <c r="AA261" t="str">
        <f t="shared" si="39"/>
        <v>[风险登记册](项目文件-风险登记册)</v>
      </c>
      <c r="AB261" t="s">
        <v>24</v>
      </c>
    </row>
    <row r="262" spans="2:28">
      <c r="B262">
        <v>10.2</v>
      </c>
      <c r="C262" t="s">
        <v>86</v>
      </c>
      <c r="D262" t="s">
        <v>140</v>
      </c>
      <c r="G262" t="str">
        <f t="shared" si="32"/>
        <v>更新相关方登记册</v>
      </c>
      <c r="H262" t="str">
        <f>VLOOKUP(B262,'表-章节'!A:C,2,FALSE)</f>
        <v>10.2</v>
      </c>
      <c r="I262" t="str">
        <f>VLOOKUP(B262,'表-章节'!A:C,3,FALSE)</f>
        <v>10.2 管理沟通</v>
      </c>
      <c r="J262">
        <f>IF(AND(C262="输出",ISNA(VLOOKUP("输出"&amp;D262,D$1:D261,1,FALSE))),J261+1,J261)</f>
        <v>31</v>
      </c>
      <c r="K262">
        <f>VLOOKUP("输出"&amp;D262,G:J,4,FALSE)</f>
        <v>35</v>
      </c>
      <c r="L262">
        <f t="shared" si="33"/>
        <v>2</v>
      </c>
      <c r="M262" t="s">
        <v>226</v>
      </c>
      <c r="O262" t="s">
        <v>24</v>
      </c>
      <c r="P262" t="str">
        <f t="shared" si="34"/>
        <v>[相关方登记册](项目文件-相关方登记册)</v>
      </c>
      <c r="Q262" t="s">
        <v>24</v>
      </c>
      <c r="R262" t="str">
        <f t="shared" si="35"/>
        <v>更新</v>
      </c>
      <c r="S262" t="s">
        <v>24</v>
      </c>
      <c r="T262" t="str">
        <f t="shared" si="36"/>
        <v>10.2 管理沟通</v>
      </c>
      <c r="U262" t="s">
        <v>24</v>
      </c>
      <c r="V262" t="s">
        <v>24</v>
      </c>
      <c r="W262" t="str">
        <f t="shared" si="37"/>
        <v/>
      </c>
      <c r="X262" t="s">
        <v>24</v>
      </c>
      <c r="Y262" t="str">
        <f t="shared" si="38"/>
        <v>更新</v>
      </c>
      <c r="Z262" t="s">
        <v>24</v>
      </c>
      <c r="AA262" t="str">
        <f t="shared" si="39"/>
        <v>[相关方登记册](项目文件-相关方登记册)</v>
      </c>
      <c r="AB262" t="s">
        <v>24</v>
      </c>
    </row>
    <row r="263" spans="2:28">
      <c r="B263">
        <v>10.2</v>
      </c>
      <c r="C263" t="s">
        <v>88</v>
      </c>
      <c r="D263" t="s">
        <v>129</v>
      </c>
      <c r="G263" t="str">
        <f t="shared" si="32"/>
        <v>输入问题日志</v>
      </c>
      <c r="H263" t="str">
        <f>VLOOKUP(B263,'表-章节'!A:C,2,FALSE)</f>
        <v>10.2</v>
      </c>
      <c r="I263" t="str">
        <f>VLOOKUP(B263,'表-章节'!A:C,3,FALSE)</f>
        <v>10.2 管理沟通</v>
      </c>
      <c r="J263">
        <f>IF(AND(C263="输出",ISNA(VLOOKUP("输出"&amp;D263,D$1:D262,1,FALSE))),J262+1,J262)</f>
        <v>31</v>
      </c>
      <c r="K263">
        <f>VLOOKUP("输出"&amp;D263,G:J,4,FALSE)</f>
        <v>2</v>
      </c>
      <c r="L263">
        <f t="shared" si="33"/>
        <v>3</v>
      </c>
      <c r="M263" t="s">
        <v>174</v>
      </c>
      <c r="O263" t="s">
        <v>24</v>
      </c>
      <c r="P263" t="str">
        <f t="shared" si="34"/>
        <v>[问题日志](项目文件-问题日志)</v>
      </c>
      <c r="Q263" t="s">
        <v>24</v>
      </c>
      <c r="R263" t="str">
        <f t="shared" si="35"/>
        <v>输入</v>
      </c>
      <c r="S263" t="s">
        <v>24</v>
      </c>
      <c r="T263" t="str">
        <f t="shared" si="36"/>
        <v>10.2 管理沟通</v>
      </c>
      <c r="U263" t="s">
        <v>24</v>
      </c>
      <c r="V263" t="s">
        <v>24</v>
      </c>
      <c r="W263" t="str">
        <f t="shared" si="37"/>
        <v/>
      </c>
      <c r="X263" t="s">
        <v>24</v>
      </c>
      <c r="Y263" t="str">
        <f t="shared" si="38"/>
        <v>输入</v>
      </c>
      <c r="Z263" t="s">
        <v>24</v>
      </c>
      <c r="AA263" t="str">
        <f t="shared" si="39"/>
        <v>[问题日志](项目文件-问题日志)</v>
      </c>
      <c r="AB263" t="s">
        <v>24</v>
      </c>
    </row>
    <row r="264" spans="2:28">
      <c r="B264">
        <v>10.2</v>
      </c>
      <c r="C264" t="s">
        <v>88</v>
      </c>
      <c r="D264" t="s">
        <v>131</v>
      </c>
      <c r="G264" t="str">
        <f t="shared" si="32"/>
        <v>输入经验教训登记册</v>
      </c>
      <c r="H264" t="str">
        <f>VLOOKUP(B264,'表-章节'!A:C,2,FALSE)</f>
        <v>10.2</v>
      </c>
      <c r="I264" t="str">
        <f>VLOOKUP(B264,'表-章节'!A:C,3,FALSE)</f>
        <v>10.2 管理沟通</v>
      </c>
      <c r="J264">
        <f>IF(AND(C264="输出",ISNA(VLOOKUP("输出"&amp;D264,D$1:D263,1,FALSE))),J263+1,J263)</f>
        <v>31</v>
      </c>
      <c r="K264">
        <f>VLOOKUP("输出"&amp;D264,G:J,4,FALSE)</f>
        <v>3</v>
      </c>
      <c r="L264">
        <f t="shared" si="33"/>
        <v>3</v>
      </c>
      <c r="M264" t="s">
        <v>175</v>
      </c>
      <c r="O264" t="s">
        <v>24</v>
      </c>
      <c r="P264" t="str">
        <f t="shared" si="34"/>
        <v>[经验教训登记册](项目文件-经验教训登记册)</v>
      </c>
      <c r="Q264" t="s">
        <v>24</v>
      </c>
      <c r="R264" t="str">
        <f t="shared" si="35"/>
        <v>输入</v>
      </c>
      <c r="S264" t="s">
        <v>24</v>
      </c>
      <c r="T264" t="str">
        <f t="shared" si="36"/>
        <v>10.2 管理沟通</v>
      </c>
      <c r="U264" t="s">
        <v>24</v>
      </c>
      <c r="V264" t="s">
        <v>24</v>
      </c>
      <c r="W264" t="str">
        <f t="shared" si="37"/>
        <v/>
      </c>
      <c r="X264" t="s">
        <v>24</v>
      </c>
      <c r="Y264" t="str">
        <f t="shared" si="38"/>
        <v>输入</v>
      </c>
      <c r="Z264" t="s">
        <v>24</v>
      </c>
      <c r="AA264" t="str">
        <f t="shared" si="39"/>
        <v>[经验教训登记册](项目文件-经验教训登记册)</v>
      </c>
      <c r="AB264" t="s">
        <v>24</v>
      </c>
    </row>
    <row r="265" spans="2:28">
      <c r="B265">
        <v>10.2</v>
      </c>
      <c r="C265" t="s">
        <v>88</v>
      </c>
      <c r="D265" t="s">
        <v>130</v>
      </c>
      <c r="G265" t="str">
        <f t="shared" si="32"/>
        <v>输入变更日志</v>
      </c>
      <c r="H265" t="str">
        <f>VLOOKUP(B265,'表-章节'!A:C,2,FALSE)</f>
        <v>10.2</v>
      </c>
      <c r="I265" t="str">
        <f>VLOOKUP(B265,'表-章节'!A:C,3,FALSE)</f>
        <v>10.2 管理沟通</v>
      </c>
      <c r="J265">
        <f>IF(AND(C265="输出",ISNA(VLOOKUP("输出"&amp;D265,D$1:D264,1,FALSE))),J264+1,J264)</f>
        <v>31</v>
      </c>
      <c r="K265">
        <f>VLOOKUP("输出"&amp;D265,G:J,4,FALSE)</f>
        <v>36</v>
      </c>
      <c r="L265">
        <f t="shared" si="33"/>
        <v>3</v>
      </c>
      <c r="M265" t="s">
        <v>193</v>
      </c>
      <c r="O265" t="s">
        <v>24</v>
      </c>
      <c r="P265" t="str">
        <f t="shared" si="34"/>
        <v>[变更日志](项目文件-变更日志)</v>
      </c>
      <c r="Q265" t="s">
        <v>24</v>
      </c>
      <c r="R265" t="str">
        <f t="shared" si="35"/>
        <v>输入</v>
      </c>
      <c r="S265" t="s">
        <v>24</v>
      </c>
      <c r="T265" t="str">
        <f t="shared" si="36"/>
        <v>10.2 管理沟通</v>
      </c>
      <c r="U265" t="s">
        <v>24</v>
      </c>
      <c r="V265" t="s">
        <v>24</v>
      </c>
      <c r="W265" t="str">
        <f t="shared" si="37"/>
        <v/>
      </c>
      <c r="X265" t="s">
        <v>24</v>
      </c>
      <c r="Y265" t="str">
        <f t="shared" si="38"/>
        <v>输入</v>
      </c>
      <c r="Z265" t="s">
        <v>24</v>
      </c>
      <c r="AA265" t="str">
        <f t="shared" si="39"/>
        <v>[变更日志](项目文件-变更日志)</v>
      </c>
      <c r="AB265" t="s">
        <v>24</v>
      </c>
    </row>
    <row r="266" spans="2:28">
      <c r="B266">
        <v>10.2</v>
      </c>
      <c r="C266" t="s">
        <v>88</v>
      </c>
      <c r="D266" t="s">
        <v>145</v>
      </c>
      <c r="G266" t="str">
        <f t="shared" si="32"/>
        <v>输入质量报告</v>
      </c>
      <c r="H266" t="str">
        <f>VLOOKUP(B266,'表-章节'!A:C,2,FALSE)</f>
        <v>10.2</v>
      </c>
      <c r="I266" t="str">
        <f>VLOOKUP(B266,'表-章节'!A:C,3,FALSE)</f>
        <v>10.2 管理沟通</v>
      </c>
      <c r="J266">
        <f>IF(AND(C266="输出",ISNA(VLOOKUP("输出"&amp;D266,D$1:D265,1,FALSE))),J265+1,J265)</f>
        <v>31</v>
      </c>
      <c r="K266">
        <f>VLOOKUP("输出"&amp;D266,G:J,4,FALSE)</f>
        <v>21</v>
      </c>
      <c r="L266">
        <f t="shared" si="33"/>
        <v>3</v>
      </c>
      <c r="M266" t="s">
        <v>237</v>
      </c>
      <c r="O266" t="s">
        <v>24</v>
      </c>
      <c r="P266" t="str">
        <f t="shared" si="34"/>
        <v>[质量报告](项目文件-质量报告)</v>
      </c>
      <c r="Q266" t="s">
        <v>24</v>
      </c>
      <c r="R266" t="str">
        <f t="shared" si="35"/>
        <v>输入</v>
      </c>
      <c r="S266" t="s">
        <v>24</v>
      </c>
      <c r="T266" t="str">
        <f t="shared" si="36"/>
        <v>10.2 管理沟通</v>
      </c>
      <c r="U266" t="s">
        <v>24</v>
      </c>
      <c r="V266" t="s">
        <v>24</v>
      </c>
      <c r="W266" t="str">
        <f t="shared" si="37"/>
        <v/>
      </c>
      <c r="X266" t="s">
        <v>24</v>
      </c>
      <c r="Y266" t="str">
        <f t="shared" si="38"/>
        <v>输入</v>
      </c>
      <c r="Z266" t="s">
        <v>24</v>
      </c>
      <c r="AA266" t="str">
        <f t="shared" si="39"/>
        <v>[质量报告](项目文件-质量报告)</v>
      </c>
      <c r="AB266" t="s">
        <v>24</v>
      </c>
    </row>
    <row r="267" spans="2:28">
      <c r="B267">
        <v>10.2</v>
      </c>
      <c r="C267" t="s">
        <v>88</v>
      </c>
      <c r="D267" t="s">
        <v>139</v>
      </c>
      <c r="G267" t="str">
        <f t="shared" si="32"/>
        <v>输入风险报告</v>
      </c>
      <c r="H267" t="str">
        <f>VLOOKUP(B267,'表-章节'!A:C,2,FALSE)</f>
        <v>10.2</v>
      </c>
      <c r="I267" t="str">
        <f>VLOOKUP(B267,'表-章节'!A:C,3,FALSE)</f>
        <v>10.2 管理沟通</v>
      </c>
      <c r="J267">
        <f>IF(AND(C267="输出",ISNA(VLOOKUP("输出"&amp;D267,D$1:D266,1,FALSE))),J266+1,J266)</f>
        <v>31</v>
      </c>
      <c r="K267">
        <f>VLOOKUP("输出"&amp;D267,G:J,4,FALSE)</f>
        <v>33</v>
      </c>
      <c r="L267">
        <f t="shared" si="33"/>
        <v>3</v>
      </c>
      <c r="M267" t="s">
        <v>229</v>
      </c>
      <c r="O267" t="s">
        <v>24</v>
      </c>
      <c r="P267" t="str">
        <f t="shared" si="34"/>
        <v>[风险报告](项目文件-风险报告)</v>
      </c>
      <c r="Q267" t="s">
        <v>24</v>
      </c>
      <c r="R267" t="str">
        <f t="shared" si="35"/>
        <v>输入</v>
      </c>
      <c r="S267" t="s">
        <v>24</v>
      </c>
      <c r="T267" t="str">
        <f t="shared" si="36"/>
        <v>10.2 管理沟通</v>
      </c>
      <c r="U267" t="s">
        <v>24</v>
      </c>
      <c r="V267" t="s">
        <v>24</v>
      </c>
      <c r="W267" t="str">
        <f t="shared" si="37"/>
        <v/>
      </c>
      <c r="X267" t="s">
        <v>24</v>
      </c>
      <c r="Y267" t="str">
        <f t="shared" si="38"/>
        <v>输入</v>
      </c>
      <c r="Z267" t="s">
        <v>24</v>
      </c>
      <c r="AA267" t="str">
        <f t="shared" si="39"/>
        <v>[风险报告](项目文件-风险报告)</v>
      </c>
      <c r="AB267" t="s">
        <v>24</v>
      </c>
    </row>
    <row r="268" spans="2:28">
      <c r="B268">
        <v>10.2</v>
      </c>
      <c r="C268" t="s">
        <v>88</v>
      </c>
      <c r="D268" t="s">
        <v>140</v>
      </c>
      <c r="G268" t="str">
        <f t="shared" si="32"/>
        <v>输入相关方登记册</v>
      </c>
      <c r="H268" t="str">
        <f>VLOOKUP(B268,'表-章节'!A:C,2,FALSE)</f>
        <v>10.2</v>
      </c>
      <c r="I268" t="str">
        <f>VLOOKUP(B268,'表-章节'!A:C,3,FALSE)</f>
        <v>10.2 管理沟通</v>
      </c>
      <c r="J268">
        <f>IF(AND(C268="输出",ISNA(VLOOKUP("输出"&amp;D268,D$1:D267,1,FALSE))),J267+1,J267)</f>
        <v>31</v>
      </c>
      <c r="K268">
        <f>VLOOKUP("输出"&amp;D268,G:J,4,FALSE)</f>
        <v>35</v>
      </c>
      <c r="L268">
        <f t="shared" si="33"/>
        <v>3</v>
      </c>
      <c r="M268" t="s">
        <v>232</v>
      </c>
      <c r="O268" t="s">
        <v>24</v>
      </c>
      <c r="P268" t="str">
        <f t="shared" si="34"/>
        <v>[相关方登记册](项目文件-相关方登记册)</v>
      </c>
      <c r="Q268" t="s">
        <v>24</v>
      </c>
      <c r="R268" t="str">
        <f t="shared" si="35"/>
        <v>输入</v>
      </c>
      <c r="S268" t="s">
        <v>24</v>
      </c>
      <c r="T268" t="str">
        <f t="shared" si="36"/>
        <v>10.2 管理沟通</v>
      </c>
      <c r="U268" t="s">
        <v>24</v>
      </c>
      <c r="V268" t="s">
        <v>24</v>
      </c>
      <c r="W268" t="str">
        <f t="shared" si="37"/>
        <v/>
      </c>
      <c r="X268" t="s">
        <v>24</v>
      </c>
      <c r="Y268" t="str">
        <f t="shared" si="38"/>
        <v>输入</v>
      </c>
      <c r="Z268" t="s">
        <v>24</v>
      </c>
      <c r="AA268" t="str">
        <f t="shared" si="39"/>
        <v>[相关方登记册](项目文件-相关方登记册)</v>
      </c>
      <c r="AB268" t="s">
        <v>24</v>
      </c>
    </row>
    <row r="269" spans="2:28">
      <c r="B269">
        <v>10.3</v>
      </c>
      <c r="C269" t="s">
        <v>86</v>
      </c>
      <c r="D269" t="s">
        <v>129</v>
      </c>
      <c r="G269" t="str">
        <f t="shared" si="32"/>
        <v>更新问题日志</v>
      </c>
      <c r="H269" t="str">
        <f>VLOOKUP(B269,'表-章节'!A:C,2,FALSE)</f>
        <v>10.3</v>
      </c>
      <c r="I269" t="str">
        <f>VLOOKUP(B269,'表-章节'!A:C,3,FALSE)</f>
        <v>10.3 监督沟通</v>
      </c>
      <c r="J269">
        <f>IF(AND(C269="输出",ISNA(VLOOKUP("输出"&amp;D269,D$1:D268,1,FALSE))),J268+1,J268)</f>
        <v>31</v>
      </c>
      <c r="K269">
        <f>VLOOKUP("输出"&amp;D269,G:J,4,FALSE)</f>
        <v>2</v>
      </c>
      <c r="L269">
        <f t="shared" si="33"/>
        <v>2</v>
      </c>
      <c r="M269" t="s">
        <v>233</v>
      </c>
      <c r="O269" t="s">
        <v>24</v>
      </c>
      <c r="P269" t="str">
        <f t="shared" si="34"/>
        <v>[问题日志](项目文件-问题日志)</v>
      </c>
      <c r="Q269" t="s">
        <v>24</v>
      </c>
      <c r="R269" t="str">
        <f t="shared" si="35"/>
        <v>更新</v>
      </c>
      <c r="S269" t="s">
        <v>24</v>
      </c>
      <c r="T269" t="str">
        <f t="shared" si="36"/>
        <v>10.3 监督沟通</v>
      </c>
      <c r="U269" t="s">
        <v>24</v>
      </c>
      <c r="V269" t="s">
        <v>24</v>
      </c>
      <c r="W269" t="str">
        <f t="shared" si="37"/>
        <v>10.3 监督沟通</v>
      </c>
      <c r="X269" t="s">
        <v>24</v>
      </c>
      <c r="Y269" t="str">
        <f t="shared" si="38"/>
        <v>更新</v>
      </c>
      <c r="Z269" t="s">
        <v>24</v>
      </c>
      <c r="AA269" t="str">
        <f t="shared" si="39"/>
        <v>[问题日志](项目文件-问题日志)</v>
      </c>
      <c r="AB269" t="s">
        <v>24</v>
      </c>
    </row>
    <row r="270" spans="2:28">
      <c r="B270">
        <v>10.3</v>
      </c>
      <c r="C270" t="s">
        <v>86</v>
      </c>
      <c r="D270" t="s">
        <v>131</v>
      </c>
      <c r="G270" t="str">
        <f t="shared" si="32"/>
        <v>更新经验教训登记册</v>
      </c>
      <c r="H270" t="str">
        <f>VLOOKUP(B270,'表-章节'!A:C,2,FALSE)</f>
        <v>10.3</v>
      </c>
      <c r="I270" t="str">
        <f>VLOOKUP(B270,'表-章节'!A:C,3,FALSE)</f>
        <v>10.3 监督沟通</v>
      </c>
      <c r="J270">
        <f>IF(AND(C270="输出",ISNA(VLOOKUP("输出"&amp;D270,D$1:D269,1,FALSE))),J269+1,J269)</f>
        <v>31</v>
      </c>
      <c r="K270">
        <f>VLOOKUP("输出"&amp;D270,G:J,4,FALSE)</f>
        <v>3</v>
      </c>
      <c r="L270">
        <f t="shared" si="33"/>
        <v>2</v>
      </c>
      <c r="M270" t="s">
        <v>223</v>
      </c>
      <c r="O270" t="s">
        <v>24</v>
      </c>
      <c r="P270" t="str">
        <f t="shared" si="34"/>
        <v>[经验教训登记册](项目文件-经验教训登记册)</v>
      </c>
      <c r="Q270" t="s">
        <v>24</v>
      </c>
      <c r="R270" t="str">
        <f t="shared" si="35"/>
        <v>更新</v>
      </c>
      <c r="S270" t="s">
        <v>24</v>
      </c>
      <c r="T270" t="str">
        <f t="shared" si="36"/>
        <v>10.3 监督沟通</v>
      </c>
      <c r="U270" t="s">
        <v>24</v>
      </c>
      <c r="V270" t="s">
        <v>24</v>
      </c>
      <c r="W270" t="str">
        <f t="shared" si="37"/>
        <v/>
      </c>
      <c r="X270" t="s">
        <v>24</v>
      </c>
      <c r="Y270" t="str">
        <f t="shared" si="38"/>
        <v>更新</v>
      </c>
      <c r="Z270" t="s">
        <v>24</v>
      </c>
      <c r="AA270" t="str">
        <f t="shared" si="39"/>
        <v>[经验教训登记册](项目文件-经验教训登记册)</v>
      </c>
      <c r="AB270" t="s">
        <v>24</v>
      </c>
    </row>
    <row r="271" spans="2:28">
      <c r="B271">
        <v>10.3</v>
      </c>
      <c r="C271" t="s">
        <v>86</v>
      </c>
      <c r="D271" t="s">
        <v>140</v>
      </c>
      <c r="G271" t="str">
        <f t="shared" si="32"/>
        <v>更新相关方登记册</v>
      </c>
      <c r="H271" t="str">
        <f>VLOOKUP(B271,'表-章节'!A:C,2,FALSE)</f>
        <v>10.3</v>
      </c>
      <c r="I271" t="str">
        <f>VLOOKUP(B271,'表-章节'!A:C,3,FALSE)</f>
        <v>10.3 监督沟通</v>
      </c>
      <c r="J271">
        <f>IF(AND(C271="输出",ISNA(VLOOKUP("输出"&amp;D271,D$1:D270,1,FALSE))),J270+1,J270)</f>
        <v>31</v>
      </c>
      <c r="K271">
        <f>VLOOKUP("输出"&amp;D271,G:J,4,FALSE)</f>
        <v>35</v>
      </c>
      <c r="L271">
        <f t="shared" si="33"/>
        <v>2</v>
      </c>
      <c r="M271" t="s">
        <v>226</v>
      </c>
      <c r="O271" t="s">
        <v>24</v>
      </c>
      <c r="P271" t="str">
        <f t="shared" si="34"/>
        <v>[相关方登记册](项目文件-相关方登记册)</v>
      </c>
      <c r="Q271" t="s">
        <v>24</v>
      </c>
      <c r="R271" t="str">
        <f t="shared" si="35"/>
        <v>更新</v>
      </c>
      <c r="S271" t="s">
        <v>24</v>
      </c>
      <c r="T271" t="str">
        <f t="shared" si="36"/>
        <v>10.3 监督沟通</v>
      </c>
      <c r="U271" t="s">
        <v>24</v>
      </c>
      <c r="V271" t="s">
        <v>24</v>
      </c>
      <c r="W271" t="str">
        <f t="shared" si="37"/>
        <v/>
      </c>
      <c r="X271" t="s">
        <v>24</v>
      </c>
      <c r="Y271" t="str">
        <f t="shared" si="38"/>
        <v>更新</v>
      </c>
      <c r="Z271" t="s">
        <v>24</v>
      </c>
      <c r="AA271" t="str">
        <f t="shared" si="39"/>
        <v>[相关方登记册](项目文件-相关方登记册)</v>
      </c>
      <c r="AB271" t="s">
        <v>24</v>
      </c>
    </row>
    <row r="272" spans="2:28">
      <c r="B272">
        <v>10.3</v>
      </c>
      <c r="C272" t="s">
        <v>88</v>
      </c>
      <c r="D272" t="s">
        <v>129</v>
      </c>
      <c r="G272" t="str">
        <f t="shared" si="32"/>
        <v>输入问题日志</v>
      </c>
      <c r="H272" t="str">
        <f>VLOOKUP(B272,'表-章节'!A:C,2,FALSE)</f>
        <v>10.3</v>
      </c>
      <c r="I272" t="str">
        <f>VLOOKUP(B272,'表-章节'!A:C,3,FALSE)</f>
        <v>10.3 监督沟通</v>
      </c>
      <c r="J272">
        <f>IF(AND(C272="输出",ISNA(VLOOKUP("输出"&amp;D272,D$1:D271,1,FALSE))),J271+1,J271)</f>
        <v>31</v>
      </c>
      <c r="K272">
        <f>VLOOKUP("输出"&amp;D272,G:J,4,FALSE)</f>
        <v>2</v>
      </c>
      <c r="L272">
        <f t="shared" si="33"/>
        <v>3</v>
      </c>
      <c r="M272" t="s">
        <v>174</v>
      </c>
      <c r="O272" t="s">
        <v>24</v>
      </c>
      <c r="P272" t="str">
        <f t="shared" si="34"/>
        <v>[问题日志](项目文件-问题日志)</v>
      </c>
      <c r="Q272" t="s">
        <v>24</v>
      </c>
      <c r="R272" t="str">
        <f t="shared" si="35"/>
        <v>输入</v>
      </c>
      <c r="S272" t="s">
        <v>24</v>
      </c>
      <c r="T272" t="str">
        <f t="shared" si="36"/>
        <v>10.3 监督沟通</v>
      </c>
      <c r="U272" t="s">
        <v>24</v>
      </c>
      <c r="V272" t="s">
        <v>24</v>
      </c>
      <c r="W272" t="str">
        <f t="shared" si="37"/>
        <v/>
      </c>
      <c r="X272" t="s">
        <v>24</v>
      </c>
      <c r="Y272" t="str">
        <f t="shared" si="38"/>
        <v>输入</v>
      </c>
      <c r="Z272" t="s">
        <v>24</v>
      </c>
      <c r="AA272" t="str">
        <f t="shared" si="39"/>
        <v>[问题日志](项目文件-问题日志)</v>
      </c>
      <c r="AB272" t="s">
        <v>24</v>
      </c>
    </row>
    <row r="273" spans="2:28">
      <c r="B273">
        <v>10.3</v>
      </c>
      <c r="C273" t="s">
        <v>88</v>
      </c>
      <c r="D273" t="s">
        <v>131</v>
      </c>
      <c r="G273" t="str">
        <f t="shared" si="32"/>
        <v>输入经验教训登记册</v>
      </c>
      <c r="H273" t="str">
        <f>VLOOKUP(B273,'表-章节'!A:C,2,FALSE)</f>
        <v>10.3</v>
      </c>
      <c r="I273" t="str">
        <f>VLOOKUP(B273,'表-章节'!A:C,3,FALSE)</f>
        <v>10.3 监督沟通</v>
      </c>
      <c r="J273">
        <f>IF(AND(C273="输出",ISNA(VLOOKUP("输出"&amp;D273,D$1:D272,1,FALSE))),J272+1,J272)</f>
        <v>31</v>
      </c>
      <c r="K273">
        <f>VLOOKUP("输出"&amp;D273,G:J,4,FALSE)</f>
        <v>3</v>
      </c>
      <c r="L273">
        <f t="shared" si="33"/>
        <v>3</v>
      </c>
      <c r="M273" t="s">
        <v>175</v>
      </c>
      <c r="O273" t="s">
        <v>24</v>
      </c>
      <c r="P273" t="str">
        <f t="shared" si="34"/>
        <v>[经验教训登记册](项目文件-经验教训登记册)</v>
      </c>
      <c r="Q273" t="s">
        <v>24</v>
      </c>
      <c r="R273" t="str">
        <f t="shared" si="35"/>
        <v>输入</v>
      </c>
      <c r="S273" t="s">
        <v>24</v>
      </c>
      <c r="T273" t="str">
        <f t="shared" si="36"/>
        <v>10.3 监督沟通</v>
      </c>
      <c r="U273" t="s">
        <v>24</v>
      </c>
      <c r="V273" t="s">
        <v>24</v>
      </c>
      <c r="W273" t="str">
        <f t="shared" si="37"/>
        <v/>
      </c>
      <c r="X273" t="s">
        <v>24</v>
      </c>
      <c r="Y273" t="str">
        <f t="shared" si="38"/>
        <v>输入</v>
      </c>
      <c r="Z273" t="s">
        <v>24</v>
      </c>
      <c r="AA273" t="str">
        <f t="shared" si="39"/>
        <v>[经验教训登记册](项目文件-经验教训登记册)</v>
      </c>
      <c r="AB273" t="s">
        <v>24</v>
      </c>
    </row>
    <row r="274" spans="2:28">
      <c r="B274">
        <v>10.3</v>
      </c>
      <c r="C274" t="s">
        <v>88</v>
      </c>
      <c r="D274" t="s">
        <v>133</v>
      </c>
      <c r="G274" t="str">
        <f t="shared" si="32"/>
        <v>输入项目沟通记录</v>
      </c>
      <c r="H274" t="str">
        <f>VLOOKUP(B274,'表-章节'!A:C,2,FALSE)</f>
        <v>10.3</v>
      </c>
      <c r="I274" t="str">
        <f>VLOOKUP(B274,'表-章节'!A:C,3,FALSE)</f>
        <v>10.3 监督沟通</v>
      </c>
      <c r="J274">
        <f>IF(AND(C274="输出",ISNA(VLOOKUP("输出"&amp;D274,D$1:D273,1,FALSE))),J273+1,J273)</f>
        <v>31</v>
      </c>
      <c r="K274">
        <f>VLOOKUP("输出"&amp;D274,G:J,4,FALSE)</f>
        <v>31</v>
      </c>
      <c r="L274">
        <f t="shared" si="33"/>
        <v>3</v>
      </c>
      <c r="M274" t="s">
        <v>227</v>
      </c>
      <c r="O274" t="s">
        <v>24</v>
      </c>
      <c r="P274" t="str">
        <f t="shared" si="34"/>
        <v>[项目沟通记录](项目文件-项目沟通记录)</v>
      </c>
      <c r="Q274" t="s">
        <v>24</v>
      </c>
      <c r="R274" t="str">
        <f t="shared" si="35"/>
        <v>输入</v>
      </c>
      <c r="S274" t="s">
        <v>24</v>
      </c>
      <c r="T274" t="str">
        <f t="shared" si="36"/>
        <v>10.3 监督沟通</v>
      </c>
      <c r="U274" t="s">
        <v>24</v>
      </c>
      <c r="V274" t="s">
        <v>24</v>
      </c>
      <c r="W274" t="str">
        <f t="shared" si="37"/>
        <v/>
      </c>
      <c r="X274" t="s">
        <v>24</v>
      </c>
      <c r="Y274" t="str">
        <f t="shared" si="38"/>
        <v>输入</v>
      </c>
      <c r="Z274" t="s">
        <v>24</v>
      </c>
      <c r="AA274" t="str">
        <f t="shared" si="39"/>
        <v>[项目沟通记录](项目文件-项目沟通记录)</v>
      </c>
      <c r="AB274" t="s">
        <v>24</v>
      </c>
    </row>
    <row r="275" spans="2:28">
      <c r="B275">
        <v>11.1</v>
      </c>
      <c r="C275" t="s">
        <v>88</v>
      </c>
      <c r="D275" t="s">
        <v>140</v>
      </c>
      <c r="G275" t="str">
        <f t="shared" si="32"/>
        <v>输入相关方登记册</v>
      </c>
      <c r="H275" t="str">
        <f>VLOOKUP(B275,'表-章节'!A:C,2,FALSE)</f>
        <v>11.1</v>
      </c>
      <c r="I275" t="str">
        <f>VLOOKUP(B275,'表-章节'!A:C,3,FALSE)</f>
        <v>11.1 规划风险管理</v>
      </c>
      <c r="J275">
        <f>IF(AND(C275="输出",ISNA(VLOOKUP("输出"&amp;D275,D$1:D274,1,FALSE))),J274+1,J274)</f>
        <v>31</v>
      </c>
      <c r="K275">
        <f>VLOOKUP("输出"&amp;D275,G:J,4,FALSE)</f>
        <v>35</v>
      </c>
      <c r="L275">
        <f t="shared" si="33"/>
        <v>3</v>
      </c>
      <c r="M275" t="s">
        <v>232</v>
      </c>
      <c r="O275" t="s">
        <v>24</v>
      </c>
      <c r="P275" t="str">
        <f t="shared" si="34"/>
        <v>[相关方登记册](项目文件-相关方登记册)</v>
      </c>
      <c r="Q275" t="s">
        <v>24</v>
      </c>
      <c r="R275" t="str">
        <f t="shared" si="35"/>
        <v>输入</v>
      </c>
      <c r="S275" t="s">
        <v>24</v>
      </c>
      <c r="T275" t="str">
        <f t="shared" si="36"/>
        <v>11.1 规划风险管理</v>
      </c>
      <c r="U275" t="s">
        <v>24</v>
      </c>
      <c r="V275" t="s">
        <v>24</v>
      </c>
      <c r="W275" t="str">
        <f t="shared" si="37"/>
        <v>11.1 规划风险管理</v>
      </c>
      <c r="X275" t="s">
        <v>24</v>
      </c>
      <c r="Y275" t="str">
        <f t="shared" si="38"/>
        <v>输入</v>
      </c>
      <c r="Z275" t="s">
        <v>24</v>
      </c>
      <c r="AA275" t="str">
        <f t="shared" si="39"/>
        <v>[相关方登记册](项目文件-相关方登记册)</v>
      </c>
      <c r="AB275" t="s">
        <v>24</v>
      </c>
    </row>
    <row r="276" spans="2:28">
      <c r="B276">
        <v>11.2</v>
      </c>
      <c r="C276" t="s">
        <v>84</v>
      </c>
      <c r="D276" t="s">
        <v>137</v>
      </c>
      <c r="G276" t="str">
        <f t="shared" si="32"/>
        <v>输出风险登记册</v>
      </c>
      <c r="H276" t="str">
        <f>VLOOKUP(B276,'表-章节'!A:C,2,FALSE)</f>
        <v>11.2</v>
      </c>
      <c r="I276" t="str">
        <f>VLOOKUP(B276,'表-章节'!A:C,3,FALSE)</f>
        <v>11.2 识别风险</v>
      </c>
      <c r="J276">
        <f>IF(AND(C276="输出",ISNA(VLOOKUP("输出"&amp;D276,D$1:D275,1,FALSE))),J275+1,J275)</f>
        <v>32</v>
      </c>
      <c r="K276">
        <f>VLOOKUP("输出"&amp;D276,G:J,4,FALSE)</f>
        <v>32</v>
      </c>
      <c r="L276">
        <f t="shared" si="33"/>
        <v>1</v>
      </c>
      <c r="M276" t="s">
        <v>264</v>
      </c>
      <c r="O276" t="s">
        <v>24</v>
      </c>
      <c r="P276" t="str">
        <f t="shared" si="34"/>
        <v>[风险登记册](项目文件-风险登记册)</v>
      </c>
      <c r="Q276" t="s">
        <v>24</v>
      </c>
      <c r="R276" t="str">
        <f t="shared" si="35"/>
        <v>输出</v>
      </c>
      <c r="S276" t="s">
        <v>24</v>
      </c>
      <c r="T276" t="str">
        <f t="shared" si="36"/>
        <v>11.2 识别风险</v>
      </c>
      <c r="U276" t="s">
        <v>24</v>
      </c>
      <c r="V276" t="s">
        <v>24</v>
      </c>
      <c r="W276" t="str">
        <f t="shared" si="37"/>
        <v>11.2 识别风险</v>
      </c>
      <c r="X276" t="s">
        <v>24</v>
      </c>
      <c r="Y276" t="str">
        <f t="shared" si="38"/>
        <v>输出</v>
      </c>
      <c r="Z276" t="s">
        <v>24</v>
      </c>
      <c r="AA276" t="str">
        <f t="shared" si="39"/>
        <v>[风险登记册](项目文件-风险登记册)</v>
      </c>
      <c r="AB276" t="s">
        <v>24</v>
      </c>
    </row>
    <row r="277" spans="2:28">
      <c r="B277">
        <v>11.2</v>
      </c>
      <c r="C277" t="s">
        <v>84</v>
      </c>
      <c r="D277" t="s">
        <v>139</v>
      </c>
      <c r="G277" t="str">
        <f t="shared" si="32"/>
        <v>输出风险报告</v>
      </c>
      <c r="H277" t="str">
        <f>VLOOKUP(B277,'表-章节'!A:C,2,FALSE)</f>
        <v>11.2</v>
      </c>
      <c r="I277" t="str">
        <f>VLOOKUP(B277,'表-章节'!A:C,3,FALSE)</f>
        <v>11.2 识别风险</v>
      </c>
      <c r="J277">
        <f>IF(AND(C277="输出",ISNA(VLOOKUP("输出"&amp;D277,D$1:D276,1,FALSE))),J276+1,J276)</f>
        <v>33</v>
      </c>
      <c r="K277">
        <f>VLOOKUP("输出"&amp;D277,G:J,4,FALSE)</f>
        <v>33</v>
      </c>
      <c r="L277">
        <f t="shared" si="33"/>
        <v>1</v>
      </c>
      <c r="M277" t="s">
        <v>265</v>
      </c>
      <c r="O277" t="s">
        <v>24</v>
      </c>
      <c r="P277" t="str">
        <f t="shared" si="34"/>
        <v>[风险报告](项目文件-风险报告)</v>
      </c>
      <c r="Q277" t="s">
        <v>24</v>
      </c>
      <c r="R277" t="str">
        <f t="shared" si="35"/>
        <v>输出</v>
      </c>
      <c r="S277" t="s">
        <v>24</v>
      </c>
      <c r="T277" t="str">
        <f t="shared" si="36"/>
        <v>11.2 识别风险</v>
      </c>
      <c r="U277" t="s">
        <v>24</v>
      </c>
      <c r="V277" t="s">
        <v>24</v>
      </c>
      <c r="W277" t="str">
        <f t="shared" si="37"/>
        <v/>
      </c>
      <c r="X277" t="s">
        <v>24</v>
      </c>
      <c r="Y277" t="str">
        <f t="shared" si="38"/>
        <v>输出</v>
      </c>
      <c r="Z277" t="s">
        <v>24</v>
      </c>
      <c r="AA277" t="str">
        <f t="shared" si="39"/>
        <v>[风险报告](项目文件-风险报告)</v>
      </c>
      <c r="AB277" t="s">
        <v>24</v>
      </c>
    </row>
    <row r="278" spans="2:28">
      <c r="B278">
        <v>11.2</v>
      </c>
      <c r="C278" t="s">
        <v>86</v>
      </c>
      <c r="D278" t="s">
        <v>128</v>
      </c>
      <c r="G278" t="str">
        <f t="shared" si="32"/>
        <v>更新假设日志</v>
      </c>
      <c r="H278" t="str">
        <f>VLOOKUP(B278,'表-章节'!A:C,2,FALSE)</f>
        <v>11.2</v>
      </c>
      <c r="I278" t="str">
        <f>VLOOKUP(B278,'表-章节'!A:C,3,FALSE)</f>
        <v>11.2 识别风险</v>
      </c>
      <c r="J278">
        <f>IF(AND(C278="输出",ISNA(VLOOKUP("输出"&amp;D278,D$1:D277,1,FALSE))),J277+1,J277)</f>
        <v>33</v>
      </c>
      <c r="K278">
        <f>VLOOKUP("输出"&amp;D278,G:J,4,FALSE)</f>
        <v>1</v>
      </c>
      <c r="L278">
        <f t="shared" si="33"/>
        <v>2</v>
      </c>
      <c r="M278" t="s">
        <v>222</v>
      </c>
      <c r="O278" t="s">
        <v>24</v>
      </c>
      <c r="P278" t="str">
        <f t="shared" si="34"/>
        <v>[假设日志](项目文件-假设日志)</v>
      </c>
      <c r="Q278" t="s">
        <v>24</v>
      </c>
      <c r="R278" t="str">
        <f t="shared" si="35"/>
        <v>更新</v>
      </c>
      <c r="S278" t="s">
        <v>24</v>
      </c>
      <c r="T278" t="str">
        <f t="shared" si="36"/>
        <v>11.2 识别风险</v>
      </c>
      <c r="U278" t="s">
        <v>24</v>
      </c>
      <c r="V278" t="s">
        <v>24</v>
      </c>
      <c r="W278" t="str">
        <f t="shared" si="37"/>
        <v/>
      </c>
      <c r="X278" t="s">
        <v>24</v>
      </c>
      <c r="Y278" t="str">
        <f t="shared" si="38"/>
        <v>更新</v>
      </c>
      <c r="Z278" t="s">
        <v>24</v>
      </c>
      <c r="AA278" t="str">
        <f t="shared" si="39"/>
        <v>[假设日志](项目文件-假设日志)</v>
      </c>
      <c r="AB278" t="s">
        <v>24</v>
      </c>
    </row>
    <row r="279" spans="2:28">
      <c r="B279">
        <v>11.2</v>
      </c>
      <c r="C279" t="s">
        <v>86</v>
      </c>
      <c r="D279" t="s">
        <v>129</v>
      </c>
      <c r="G279" t="str">
        <f t="shared" si="32"/>
        <v>更新问题日志</v>
      </c>
      <c r="H279" t="str">
        <f>VLOOKUP(B279,'表-章节'!A:C,2,FALSE)</f>
        <v>11.2</v>
      </c>
      <c r="I279" t="str">
        <f>VLOOKUP(B279,'表-章节'!A:C,3,FALSE)</f>
        <v>11.2 识别风险</v>
      </c>
      <c r="J279">
        <f>IF(AND(C279="输出",ISNA(VLOOKUP("输出"&amp;D279,D$1:D278,1,FALSE))),J278+1,J278)</f>
        <v>33</v>
      </c>
      <c r="K279">
        <f>VLOOKUP("输出"&amp;D279,G:J,4,FALSE)</f>
        <v>2</v>
      </c>
      <c r="L279">
        <f t="shared" si="33"/>
        <v>2</v>
      </c>
      <c r="M279" t="s">
        <v>233</v>
      </c>
      <c r="O279" t="s">
        <v>24</v>
      </c>
      <c r="P279" t="str">
        <f t="shared" si="34"/>
        <v>[问题日志](项目文件-问题日志)</v>
      </c>
      <c r="Q279" t="s">
        <v>24</v>
      </c>
      <c r="R279" t="str">
        <f t="shared" si="35"/>
        <v>更新</v>
      </c>
      <c r="S279" t="s">
        <v>24</v>
      </c>
      <c r="T279" t="str">
        <f t="shared" si="36"/>
        <v>11.2 识别风险</v>
      </c>
      <c r="U279" t="s">
        <v>24</v>
      </c>
      <c r="V279" t="s">
        <v>24</v>
      </c>
      <c r="W279" t="str">
        <f t="shared" si="37"/>
        <v/>
      </c>
      <c r="X279" t="s">
        <v>24</v>
      </c>
      <c r="Y279" t="str">
        <f t="shared" si="38"/>
        <v>更新</v>
      </c>
      <c r="Z279" t="s">
        <v>24</v>
      </c>
      <c r="AA279" t="str">
        <f t="shared" si="39"/>
        <v>[问题日志](项目文件-问题日志)</v>
      </c>
      <c r="AB279" t="s">
        <v>24</v>
      </c>
    </row>
    <row r="280" spans="2:28">
      <c r="B280">
        <v>11.2</v>
      </c>
      <c r="C280" t="s">
        <v>86</v>
      </c>
      <c r="D280" t="s">
        <v>131</v>
      </c>
      <c r="G280" t="str">
        <f t="shared" si="32"/>
        <v>更新经验教训登记册</v>
      </c>
      <c r="H280" t="str">
        <f>VLOOKUP(B280,'表-章节'!A:C,2,FALSE)</f>
        <v>11.2</v>
      </c>
      <c r="I280" t="str">
        <f>VLOOKUP(B280,'表-章节'!A:C,3,FALSE)</f>
        <v>11.2 识别风险</v>
      </c>
      <c r="J280">
        <f>IF(AND(C280="输出",ISNA(VLOOKUP("输出"&amp;D280,D$1:D279,1,FALSE))),J279+1,J279)</f>
        <v>33</v>
      </c>
      <c r="K280">
        <f>VLOOKUP("输出"&amp;D280,G:J,4,FALSE)</f>
        <v>3</v>
      </c>
      <c r="L280">
        <f t="shared" si="33"/>
        <v>2</v>
      </c>
      <c r="M280" t="s">
        <v>223</v>
      </c>
      <c r="O280" t="s">
        <v>24</v>
      </c>
      <c r="P280" t="str">
        <f t="shared" si="34"/>
        <v>[经验教训登记册](项目文件-经验教训登记册)</v>
      </c>
      <c r="Q280" t="s">
        <v>24</v>
      </c>
      <c r="R280" t="str">
        <f t="shared" si="35"/>
        <v>更新</v>
      </c>
      <c r="S280" t="s">
        <v>24</v>
      </c>
      <c r="T280" t="str">
        <f t="shared" si="36"/>
        <v>11.2 识别风险</v>
      </c>
      <c r="U280" t="s">
        <v>24</v>
      </c>
      <c r="V280" t="s">
        <v>24</v>
      </c>
      <c r="W280" t="str">
        <f t="shared" si="37"/>
        <v/>
      </c>
      <c r="X280" t="s">
        <v>24</v>
      </c>
      <c r="Y280" t="str">
        <f t="shared" si="38"/>
        <v>更新</v>
      </c>
      <c r="Z280" t="s">
        <v>24</v>
      </c>
      <c r="AA280" t="str">
        <f t="shared" si="39"/>
        <v>[经验教训登记册](项目文件-经验教训登记册)</v>
      </c>
      <c r="AB280" t="s">
        <v>24</v>
      </c>
    </row>
    <row r="281" spans="2:28">
      <c r="B281">
        <v>11.2</v>
      </c>
      <c r="C281" t="s">
        <v>88</v>
      </c>
      <c r="D281" t="s">
        <v>128</v>
      </c>
      <c r="G281" t="str">
        <f t="shared" si="32"/>
        <v>输入假设日志</v>
      </c>
      <c r="H281" t="str">
        <f>VLOOKUP(B281,'表-章节'!A:C,2,FALSE)</f>
        <v>11.2</v>
      </c>
      <c r="I281" t="str">
        <f>VLOOKUP(B281,'表-章节'!A:C,3,FALSE)</f>
        <v>11.2 识别风险</v>
      </c>
      <c r="J281">
        <f>IF(AND(C281="输出",ISNA(VLOOKUP("输出"&amp;D281,D$1:D280,1,FALSE))),J280+1,J280)</f>
        <v>33</v>
      </c>
      <c r="K281">
        <f>VLOOKUP("输出"&amp;D281,G:J,4,FALSE)</f>
        <v>1</v>
      </c>
      <c r="L281">
        <f t="shared" si="33"/>
        <v>3</v>
      </c>
      <c r="M281" t="s">
        <v>236</v>
      </c>
      <c r="O281" t="s">
        <v>24</v>
      </c>
      <c r="P281" t="str">
        <f t="shared" si="34"/>
        <v>[假设日志](项目文件-假设日志)</v>
      </c>
      <c r="Q281" t="s">
        <v>24</v>
      </c>
      <c r="R281" t="str">
        <f t="shared" si="35"/>
        <v>输入</v>
      </c>
      <c r="S281" t="s">
        <v>24</v>
      </c>
      <c r="T281" t="str">
        <f t="shared" si="36"/>
        <v>11.2 识别风险</v>
      </c>
      <c r="U281" t="s">
        <v>24</v>
      </c>
      <c r="V281" t="s">
        <v>24</v>
      </c>
      <c r="W281" t="str">
        <f t="shared" si="37"/>
        <v/>
      </c>
      <c r="X281" t="s">
        <v>24</v>
      </c>
      <c r="Y281" t="str">
        <f t="shared" si="38"/>
        <v>输入</v>
      </c>
      <c r="Z281" t="s">
        <v>24</v>
      </c>
      <c r="AA281" t="str">
        <f t="shared" si="39"/>
        <v>[假设日志](项目文件-假设日志)</v>
      </c>
      <c r="AB281" t="s">
        <v>24</v>
      </c>
    </row>
    <row r="282" spans="2:28">
      <c r="B282">
        <v>11.2</v>
      </c>
      <c r="C282" t="s">
        <v>88</v>
      </c>
      <c r="D282" t="s">
        <v>129</v>
      </c>
      <c r="G282" t="str">
        <f t="shared" si="32"/>
        <v>输入问题日志</v>
      </c>
      <c r="H282" t="str">
        <f>VLOOKUP(B282,'表-章节'!A:C,2,FALSE)</f>
        <v>11.2</v>
      </c>
      <c r="I282" t="str">
        <f>VLOOKUP(B282,'表-章节'!A:C,3,FALSE)</f>
        <v>11.2 识别风险</v>
      </c>
      <c r="J282">
        <f>IF(AND(C282="输出",ISNA(VLOOKUP("输出"&amp;D282,D$1:D281,1,FALSE))),J281+1,J281)</f>
        <v>33</v>
      </c>
      <c r="K282">
        <f>VLOOKUP("输出"&amp;D282,G:J,4,FALSE)</f>
        <v>2</v>
      </c>
      <c r="L282">
        <f t="shared" si="33"/>
        <v>3</v>
      </c>
      <c r="M282" t="s">
        <v>174</v>
      </c>
      <c r="O282" t="s">
        <v>24</v>
      </c>
      <c r="P282" t="str">
        <f t="shared" si="34"/>
        <v>[问题日志](项目文件-问题日志)</v>
      </c>
      <c r="Q282" t="s">
        <v>24</v>
      </c>
      <c r="R282" t="str">
        <f t="shared" si="35"/>
        <v>输入</v>
      </c>
      <c r="S282" t="s">
        <v>24</v>
      </c>
      <c r="T282" t="str">
        <f t="shared" si="36"/>
        <v>11.2 识别风险</v>
      </c>
      <c r="U282" t="s">
        <v>24</v>
      </c>
      <c r="V282" t="s">
        <v>24</v>
      </c>
      <c r="W282" t="str">
        <f t="shared" si="37"/>
        <v/>
      </c>
      <c r="X282" t="s">
        <v>24</v>
      </c>
      <c r="Y282" t="str">
        <f t="shared" si="38"/>
        <v>输入</v>
      </c>
      <c r="Z282" t="s">
        <v>24</v>
      </c>
      <c r="AA282" t="str">
        <f t="shared" si="39"/>
        <v>[问题日志](项目文件-问题日志)</v>
      </c>
      <c r="AB282" t="s">
        <v>24</v>
      </c>
    </row>
    <row r="283" spans="2:28">
      <c r="B283">
        <v>11.2</v>
      </c>
      <c r="C283" t="s">
        <v>88</v>
      </c>
      <c r="D283" t="s">
        <v>131</v>
      </c>
      <c r="G283" t="str">
        <f t="shared" si="32"/>
        <v>输入经验教训登记册</v>
      </c>
      <c r="H283" t="str">
        <f>VLOOKUP(B283,'表-章节'!A:C,2,FALSE)</f>
        <v>11.2</v>
      </c>
      <c r="I283" t="str">
        <f>VLOOKUP(B283,'表-章节'!A:C,3,FALSE)</f>
        <v>11.2 识别风险</v>
      </c>
      <c r="J283">
        <f>IF(AND(C283="输出",ISNA(VLOOKUP("输出"&amp;D283,D$1:D282,1,FALSE))),J282+1,J282)</f>
        <v>33</v>
      </c>
      <c r="K283">
        <f>VLOOKUP("输出"&amp;D283,G:J,4,FALSE)</f>
        <v>3</v>
      </c>
      <c r="L283">
        <f t="shared" si="33"/>
        <v>3</v>
      </c>
      <c r="M283" t="s">
        <v>175</v>
      </c>
      <c r="O283" t="s">
        <v>24</v>
      </c>
      <c r="P283" t="str">
        <f t="shared" si="34"/>
        <v>[经验教训登记册](项目文件-经验教训登记册)</v>
      </c>
      <c r="Q283" t="s">
        <v>24</v>
      </c>
      <c r="R283" t="str">
        <f t="shared" si="35"/>
        <v>输入</v>
      </c>
      <c r="S283" t="s">
        <v>24</v>
      </c>
      <c r="T283" t="str">
        <f t="shared" si="36"/>
        <v>11.2 识别风险</v>
      </c>
      <c r="U283" t="s">
        <v>24</v>
      </c>
      <c r="V283" t="s">
        <v>24</v>
      </c>
      <c r="W283" t="str">
        <f t="shared" si="37"/>
        <v/>
      </c>
      <c r="X283" t="s">
        <v>24</v>
      </c>
      <c r="Y283" t="str">
        <f t="shared" si="38"/>
        <v>输入</v>
      </c>
      <c r="Z283" t="s">
        <v>24</v>
      </c>
      <c r="AA283" t="str">
        <f t="shared" si="39"/>
        <v>[经验教训登记册](项目文件-经验教训登记册)</v>
      </c>
      <c r="AB283" t="s">
        <v>24</v>
      </c>
    </row>
    <row r="284" spans="2:28">
      <c r="B284">
        <v>11.2</v>
      </c>
      <c r="C284" t="s">
        <v>88</v>
      </c>
      <c r="D284" t="s">
        <v>144</v>
      </c>
      <c r="G284" t="str">
        <f t="shared" si="32"/>
        <v>输入需求文件</v>
      </c>
      <c r="H284" t="str">
        <f>VLOOKUP(B284,'表-章节'!A:C,2,FALSE)</f>
        <v>11.2</v>
      </c>
      <c r="I284" t="str">
        <f>VLOOKUP(B284,'表-章节'!A:C,3,FALSE)</f>
        <v>11.2 识别风险</v>
      </c>
      <c r="J284">
        <f>IF(AND(C284="输出",ISNA(VLOOKUP("输出"&amp;D284,D$1:D283,1,FALSE))),J283+1,J283)</f>
        <v>33</v>
      </c>
      <c r="K284">
        <f>VLOOKUP("输出"&amp;D284,G:J,4,FALSE)</f>
        <v>4</v>
      </c>
      <c r="L284">
        <f t="shared" si="33"/>
        <v>3</v>
      </c>
      <c r="M284" t="s">
        <v>181</v>
      </c>
      <c r="O284" t="s">
        <v>24</v>
      </c>
      <c r="P284" t="str">
        <f t="shared" si="34"/>
        <v>[需求文件](项目文件-需求文件)</v>
      </c>
      <c r="Q284" t="s">
        <v>24</v>
      </c>
      <c r="R284" t="str">
        <f t="shared" si="35"/>
        <v>输入</v>
      </c>
      <c r="S284" t="s">
        <v>24</v>
      </c>
      <c r="T284" t="str">
        <f t="shared" si="36"/>
        <v>11.2 识别风险</v>
      </c>
      <c r="U284" t="s">
        <v>24</v>
      </c>
      <c r="V284" t="s">
        <v>24</v>
      </c>
      <c r="W284" t="str">
        <f t="shared" si="37"/>
        <v/>
      </c>
      <c r="X284" t="s">
        <v>24</v>
      </c>
      <c r="Y284" t="str">
        <f t="shared" si="38"/>
        <v>输入</v>
      </c>
      <c r="Z284" t="s">
        <v>24</v>
      </c>
      <c r="AA284" t="str">
        <f t="shared" si="39"/>
        <v>[需求文件](项目文件-需求文件)</v>
      </c>
      <c r="AB284" t="s">
        <v>24</v>
      </c>
    </row>
    <row r="285" spans="2:28">
      <c r="B285">
        <v>11.2</v>
      </c>
      <c r="C285" t="s">
        <v>88</v>
      </c>
      <c r="D285" t="s">
        <v>152</v>
      </c>
      <c r="G285" t="str">
        <f t="shared" si="32"/>
        <v>输入持续时间估算</v>
      </c>
      <c r="H285" t="str">
        <f>VLOOKUP(B285,'表-章节'!A:C,2,FALSE)</f>
        <v>11.2</v>
      </c>
      <c r="I285" t="str">
        <f>VLOOKUP(B285,'表-章节'!A:C,3,FALSE)</f>
        <v>11.2 识别风险</v>
      </c>
      <c r="J285">
        <f>IF(AND(C285="输出",ISNA(VLOOKUP("输出"&amp;D285,D$1:D284,1,FALSE))),J284+1,J284)</f>
        <v>33</v>
      </c>
      <c r="K285">
        <f>VLOOKUP("输出"&amp;D285,G:J,4,FALSE)</f>
        <v>11</v>
      </c>
      <c r="L285">
        <f t="shared" si="33"/>
        <v>3</v>
      </c>
      <c r="M285" t="s">
        <v>197</v>
      </c>
      <c r="O285" t="s">
        <v>24</v>
      </c>
      <c r="P285" t="str">
        <f t="shared" si="34"/>
        <v>[持续时间估算](项目文件-持续时间估算)</v>
      </c>
      <c r="Q285" t="s">
        <v>24</v>
      </c>
      <c r="R285" t="str">
        <f t="shared" si="35"/>
        <v>输入</v>
      </c>
      <c r="S285" t="s">
        <v>24</v>
      </c>
      <c r="T285" t="str">
        <f t="shared" si="36"/>
        <v>11.2 识别风险</v>
      </c>
      <c r="U285" t="s">
        <v>24</v>
      </c>
      <c r="V285" t="s">
        <v>24</v>
      </c>
      <c r="W285" t="str">
        <f t="shared" si="37"/>
        <v/>
      </c>
      <c r="X285" t="s">
        <v>24</v>
      </c>
      <c r="Y285" t="str">
        <f t="shared" si="38"/>
        <v>输入</v>
      </c>
      <c r="Z285" t="s">
        <v>24</v>
      </c>
      <c r="AA285" t="str">
        <f t="shared" si="39"/>
        <v>[持续时间估算](项目文件-持续时间估算)</v>
      </c>
      <c r="AB285" t="s">
        <v>24</v>
      </c>
    </row>
    <row r="286" spans="2:28">
      <c r="B286">
        <v>11.2</v>
      </c>
      <c r="C286" t="s">
        <v>88</v>
      </c>
      <c r="D286" t="s">
        <v>158</v>
      </c>
      <c r="G286" t="str">
        <f t="shared" si="32"/>
        <v>输入成本估算</v>
      </c>
      <c r="H286" t="str">
        <f>VLOOKUP(B286,'表-章节'!A:C,2,FALSE)</f>
        <v>11.2</v>
      </c>
      <c r="I286" t="str">
        <f>VLOOKUP(B286,'表-章节'!A:C,3,FALSE)</f>
        <v>11.2 识别风险</v>
      </c>
      <c r="J286">
        <f>IF(AND(C286="输出",ISNA(VLOOKUP("输出"&amp;D286,D$1:D285,1,FALSE))),J285+1,J285)</f>
        <v>33</v>
      </c>
      <c r="K286">
        <f>VLOOKUP("输出"&amp;D286,G:J,4,FALSE)</f>
        <v>18</v>
      </c>
      <c r="L286">
        <f t="shared" si="33"/>
        <v>3</v>
      </c>
      <c r="M286" t="s">
        <v>213</v>
      </c>
      <c r="O286" t="s">
        <v>24</v>
      </c>
      <c r="P286" t="str">
        <f t="shared" si="34"/>
        <v>[成本估算](项目文件-成本估算)</v>
      </c>
      <c r="Q286" t="s">
        <v>24</v>
      </c>
      <c r="R286" t="str">
        <f t="shared" si="35"/>
        <v>输入</v>
      </c>
      <c r="S286" t="s">
        <v>24</v>
      </c>
      <c r="T286" t="str">
        <f t="shared" si="36"/>
        <v>11.2 识别风险</v>
      </c>
      <c r="U286" t="s">
        <v>24</v>
      </c>
      <c r="V286" t="s">
        <v>24</v>
      </c>
      <c r="W286" t="str">
        <f t="shared" si="37"/>
        <v/>
      </c>
      <c r="X286" t="s">
        <v>24</v>
      </c>
      <c r="Y286" t="str">
        <f t="shared" si="38"/>
        <v>输入</v>
      </c>
      <c r="Z286" t="s">
        <v>24</v>
      </c>
      <c r="AA286" t="str">
        <f t="shared" si="39"/>
        <v>[成本估算](项目文件-成本估算)</v>
      </c>
      <c r="AB286" t="s">
        <v>24</v>
      </c>
    </row>
    <row r="287" spans="2:28">
      <c r="B287">
        <v>11.2</v>
      </c>
      <c r="C287" t="s">
        <v>88</v>
      </c>
      <c r="D287" t="s">
        <v>155</v>
      </c>
      <c r="G287" t="str">
        <f t="shared" si="32"/>
        <v>输入资源需求</v>
      </c>
      <c r="H287" t="str">
        <f>VLOOKUP(B287,'表-章节'!A:C,2,FALSE)</f>
        <v>11.2</v>
      </c>
      <c r="I287" t="str">
        <f>VLOOKUP(B287,'表-章节'!A:C,3,FALSE)</f>
        <v>11.2 识别风险</v>
      </c>
      <c r="J287">
        <f>IF(AND(C287="输出",ISNA(VLOOKUP("输出"&amp;D287,D$1:D286,1,FALSE))),J286+1,J286)</f>
        <v>33</v>
      </c>
      <c r="K287">
        <f>VLOOKUP("输出"&amp;D287,G:J,4,FALSE)</f>
        <v>26</v>
      </c>
      <c r="L287">
        <f t="shared" si="33"/>
        <v>3</v>
      </c>
      <c r="M287" t="s">
        <v>241</v>
      </c>
      <c r="O287" t="s">
        <v>24</v>
      </c>
      <c r="P287" t="str">
        <f t="shared" si="34"/>
        <v>[资源需求](项目文件-资源需求)</v>
      </c>
      <c r="Q287" t="s">
        <v>24</v>
      </c>
      <c r="R287" t="str">
        <f t="shared" si="35"/>
        <v>输入</v>
      </c>
      <c r="S287" t="s">
        <v>24</v>
      </c>
      <c r="T287" t="str">
        <f t="shared" si="36"/>
        <v>11.2 识别风险</v>
      </c>
      <c r="U287" t="s">
        <v>24</v>
      </c>
      <c r="V287" t="s">
        <v>24</v>
      </c>
      <c r="W287" t="str">
        <f t="shared" si="37"/>
        <v/>
      </c>
      <c r="X287" t="s">
        <v>24</v>
      </c>
      <c r="Y287" t="str">
        <f t="shared" si="38"/>
        <v>输入</v>
      </c>
      <c r="Z287" t="s">
        <v>24</v>
      </c>
      <c r="AA287" t="str">
        <f t="shared" si="39"/>
        <v>[资源需求](项目文件-资源需求)</v>
      </c>
      <c r="AB287" t="s">
        <v>24</v>
      </c>
    </row>
    <row r="288" spans="2:28">
      <c r="B288">
        <v>11.2</v>
      </c>
      <c r="C288" t="s">
        <v>88</v>
      </c>
      <c r="D288" t="s">
        <v>140</v>
      </c>
      <c r="G288" t="str">
        <f t="shared" si="32"/>
        <v>输入相关方登记册</v>
      </c>
      <c r="H288" t="str">
        <f>VLOOKUP(B288,'表-章节'!A:C,2,FALSE)</f>
        <v>11.2</v>
      </c>
      <c r="I288" t="str">
        <f>VLOOKUP(B288,'表-章节'!A:C,3,FALSE)</f>
        <v>11.2 识别风险</v>
      </c>
      <c r="J288">
        <f>IF(AND(C288="输出",ISNA(VLOOKUP("输出"&amp;D288,D$1:D287,1,FALSE))),J287+1,J287)</f>
        <v>33</v>
      </c>
      <c r="K288">
        <f>VLOOKUP("输出"&amp;D288,G:J,4,FALSE)</f>
        <v>35</v>
      </c>
      <c r="L288">
        <f t="shared" si="33"/>
        <v>3</v>
      </c>
      <c r="M288" t="s">
        <v>232</v>
      </c>
      <c r="O288" t="s">
        <v>24</v>
      </c>
      <c r="P288" t="str">
        <f t="shared" si="34"/>
        <v>[相关方登记册](项目文件-相关方登记册)</v>
      </c>
      <c r="Q288" t="s">
        <v>24</v>
      </c>
      <c r="R288" t="str">
        <f t="shared" si="35"/>
        <v>输入</v>
      </c>
      <c r="S288" t="s">
        <v>24</v>
      </c>
      <c r="T288" t="str">
        <f t="shared" si="36"/>
        <v>11.2 识别风险</v>
      </c>
      <c r="U288" t="s">
        <v>24</v>
      </c>
      <c r="V288" t="s">
        <v>24</v>
      </c>
      <c r="W288" t="str">
        <f t="shared" si="37"/>
        <v/>
      </c>
      <c r="X288" t="s">
        <v>24</v>
      </c>
      <c r="Y288" t="str">
        <f t="shared" si="38"/>
        <v>输入</v>
      </c>
      <c r="Z288" t="s">
        <v>24</v>
      </c>
      <c r="AA288" t="str">
        <f t="shared" si="39"/>
        <v>[相关方登记册](项目文件-相关方登记册)</v>
      </c>
      <c r="AB288" t="s">
        <v>24</v>
      </c>
    </row>
    <row r="289" spans="2:28">
      <c r="B289">
        <v>11.3</v>
      </c>
      <c r="C289" t="s">
        <v>86</v>
      </c>
      <c r="D289" t="s">
        <v>128</v>
      </c>
      <c r="G289" t="str">
        <f t="shared" si="32"/>
        <v>更新假设日志</v>
      </c>
      <c r="H289" t="str">
        <f>VLOOKUP(B289,'表-章节'!A:C,2,FALSE)</f>
        <v>11.3</v>
      </c>
      <c r="I289" t="str">
        <f>VLOOKUP(B289,'表-章节'!A:C,3,FALSE)</f>
        <v>11.3 实施定性风险分析</v>
      </c>
      <c r="J289">
        <f>IF(AND(C289="输出",ISNA(VLOOKUP("输出"&amp;D289,D$1:D288,1,FALSE))),J288+1,J288)</f>
        <v>33</v>
      </c>
      <c r="K289">
        <f>VLOOKUP("输出"&amp;D289,G:J,4,FALSE)</f>
        <v>1</v>
      </c>
      <c r="L289">
        <f t="shared" si="33"/>
        <v>2</v>
      </c>
      <c r="M289" t="s">
        <v>222</v>
      </c>
      <c r="O289" t="s">
        <v>24</v>
      </c>
      <c r="P289" t="str">
        <f t="shared" si="34"/>
        <v>[假设日志](项目文件-假设日志)</v>
      </c>
      <c r="Q289" t="s">
        <v>24</v>
      </c>
      <c r="R289" t="str">
        <f t="shared" si="35"/>
        <v>更新</v>
      </c>
      <c r="S289" t="s">
        <v>24</v>
      </c>
      <c r="T289" t="str">
        <f t="shared" si="36"/>
        <v>11.3 实施定性风险分析</v>
      </c>
      <c r="U289" t="s">
        <v>24</v>
      </c>
      <c r="V289" t="s">
        <v>24</v>
      </c>
      <c r="W289" t="str">
        <f t="shared" si="37"/>
        <v>11.3 实施定性风险分析</v>
      </c>
      <c r="X289" t="s">
        <v>24</v>
      </c>
      <c r="Y289" t="str">
        <f t="shared" si="38"/>
        <v>更新</v>
      </c>
      <c r="Z289" t="s">
        <v>24</v>
      </c>
      <c r="AA289" t="str">
        <f t="shared" si="39"/>
        <v>[假设日志](项目文件-假设日志)</v>
      </c>
      <c r="AB289" t="s">
        <v>24</v>
      </c>
    </row>
    <row r="290" spans="2:28">
      <c r="B290">
        <v>11.3</v>
      </c>
      <c r="C290" t="s">
        <v>86</v>
      </c>
      <c r="D290" t="s">
        <v>129</v>
      </c>
      <c r="G290" t="str">
        <f t="shared" si="32"/>
        <v>更新问题日志</v>
      </c>
      <c r="H290" t="str">
        <f>VLOOKUP(B290,'表-章节'!A:C,2,FALSE)</f>
        <v>11.3</v>
      </c>
      <c r="I290" t="str">
        <f>VLOOKUP(B290,'表-章节'!A:C,3,FALSE)</f>
        <v>11.3 实施定性风险分析</v>
      </c>
      <c r="J290">
        <f>IF(AND(C290="输出",ISNA(VLOOKUP("输出"&amp;D290,D$1:D289,1,FALSE))),J289+1,J289)</f>
        <v>33</v>
      </c>
      <c r="K290">
        <f>VLOOKUP("输出"&amp;D290,G:J,4,FALSE)</f>
        <v>2</v>
      </c>
      <c r="L290">
        <f t="shared" si="33"/>
        <v>2</v>
      </c>
      <c r="M290" t="s">
        <v>233</v>
      </c>
      <c r="O290" t="s">
        <v>24</v>
      </c>
      <c r="P290" t="str">
        <f t="shared" si="34"/>
        <v>[问题日志](项目文件-问题日志)</v>
      </c>
      <c r="Q290" t="s">
        <v>24</v>
      </c>
      <c r="R290" t="str">
        <f t="shared" si="35"/>
        <v>更新</v>
      </c>
      <c r="S290" t="s">
        <v>24</v>
      </c>
      <c r="T290" t="str">
        <f t="shared" si="36"/>
        <v>11.3 实施定性风险分析</v>
      </c>
      <c r="U290" t="s">
        <v>24</v>
      </c>
      <c r="V290" t="s">
        <v>24</v>
      </c>
      <c r="W290" t="str">
        <f t="shared" si="37"/>
        <v/>
      </c>
      <c r="X290" t="s">
        <v>24</v>
      </c>
      <c r="Y290" t="str">
        <f t="shared" si="38"/>
        <v>更新</v>
      </c>
      <c r="Z290" t="s">
        <v>24</v>
      </c>
      <c r="AA290" t="str">
        <f t="shared" si="39"/>
        <v>[问题日志](项目文件-问题日志)</v>
      </c>
      <c r="AB290" t="s">
        <v>24</v>
      </c>
    </row>
    <row r="291" spans="2:28">
      <c r="B291">
        <v>11.3</v>
      </c>
      <c r="C291" t="s">
        <v>86</v>
      </c>
      <c r="D291" t="s">
        <v>137</v>
      </c>
      <c r="G291" t="str">
        <f t="shared" si="32"/>
        <v>更新风险登记册</v>
      </c>
      <c r="H291" t="str">
        <f>VLOOKUP(B291,'表-章节'!A:C,2,FALSE)</f>
        <v>11.3</v>
      </c>
      <c r="I291" t="str">
        <f>VLOOKUP(B291,'表-章节'!A:C,3,FALSE)</f>
        <v>11.3 实施定性风险分析</v>
      </c>
      <c r="J291">
        <f>IF(AND(C291="输出",ISNA(VLOOKUP("输出"&amp;D291,D$1:D290,1,FALSE))),J290+1,J290)</f>
        <v>33</v>
      </c>
      <c r="K291">
        <f>VLOOKUP("输出"&amp;D291,G:J,4,FALSE)</f>
        <v>32</v>
      </c>
      <c r="L291">
        <f t="shared" si="33"/>
        <v>2</v>
      </c>
      <c r="M291" t="s">
        <v>225</v>
      </c>
      <c r="O291" t="s">
        <v>24</v>
      </c>
      <c r="P291" t="str">
        <f t="shared" si="34"/>
        <v>[风险登记册](项目文件-风险登记册)</v>
      </c>
      <c r="Q291" t="s">
        <v>24</v>
      </c>
      <c r="R291" t="str">
        <f t="shared" si="35"/>
        <v>更新</v>
      </c>
      <c r="S291" t="s">
        <v>24</v>
      </c>
      <c r="T291" t="str">
        <f t="shared" si="36"/>
        <v>11.3 实施定性风险分析</v>
      </c>
      <c r="U291" t="s">
        <v>24</v>
      </c>
      <c r="V291" t="s">
        <v>24</v>
      </c>
      <c r="W291" t="str">
        <f t="shared" si="37"/>
        <v/>
      </c>
      <c r="X291" t="s">
        <v>24</v>
      </c>
      <c r="Y291" t="str">
        <f t="shared" si="38"/>
        <v>更新</v>
      </c>
      <c r="Z291" t="s">
        <v>24</v>
      </c>
      <c r="AA291" t="str">
        <f t="shared" si="39"/>
        <v>[风险登记册](项目文件-风险登记册)</v>
      </c>
      <c r="AB291" t="s">
        <v>24</v>
      </c>
    </row>
    <row r="292" spans="2:28">
      <c r="B292">
        <v>11.3</v>
      </c>
      <c r="C292" t="s">
        <v>86</v>
      </c>
      <c r="D292" t="s">
        <v>139</v>
      </c>
      <c r="G292" t="str">
        <f t="shared" si="32"/>
        <v>更新风险报告</v>
      </c>
      <c r="H292" t="str">
        <f>VLOOKUP(B292,'表-章节'!A:C,2,FALSE)</f>
        <v>11.3</v>
      </c>
      <c r="I292" t="str">
        <f>VLOOKUP(B292,'表-章节'!A:C,3,FALSE)</f>
        <v>11.3 实施定性风险分析</v>
      </c>
      <c r="J292">
        <f>IF(AND(C292="输出",ISNA(VLOOKUP("输出"&amp;D292,D$1:D291,1,FALSE))),J291+1,J291)</f>
        <v>33</v>
      </c>
      <c r="K292">
        <f>VLOOKUP("输出"&amp;D292,G:J,4,FALSE)</f>
        <v>33</v>
      </c>
      <c r="L292">
        <f t="shared" si="33"/>
        <v>2</v>
      </c>
      <c r="M292" t="s">
        <v>235</v>
      </c>
      <c r="O292" t="s">
        <v>24</v>
      </c>
      <c r="P292" t="str">
        <f t="shared" si="34"/>
        <v>[风险报告](项目文件-风险报告)</v>
      </c>
      <c r="Q292" t="s">
        <v>24</v>
      </c>
      <c r="R292" t="str">
        <f t="shared" si="35"/>
        <v>更新</v>
      </c>
      <c r="S292" t="s">
        <v>24</v>
      </c>
      <c r="T292" t="str">
        <f t="shared" si="36"/>
        <v>11.3 实施定性风险分析</v>
      </c>
      <c r="U292" t="s">
        <v>24</v>
      </c>
      <c r="V292" t="s">
        <v>24</v>
      </c>
      <c r="W292" t="str">
        <f t="shared" si="37"/>
        <v/>
      </c>
      <c r="X292" t="s">
        <v>24</v>
      </c>
      <c r="Y292" t="str">
        <f t="shared" si="38"/>
        <v>更新</v>
      </c>
      <c r="Z292" t="s">
        <v>24</v>
      </c>
      <c r="AA292" t="str">
        <f t="shared" si="39"/>
        <v>[风险报告](项目文件-风险报告)</v>
      </c>
      <c r="AB292" t="s">
        <v>24</v>
      </c>
    </row>
    <row r="293" spans="2:28">
      <c r="B293">
        <v>11.3</v>
      </c>
      <c r="C293" t="s">
        <v>88</v>
      </c>
      <c r="D293" t="s">
        <v>128</v>
      </c>
      <c r="G293" t="str">
        <f t="shared" si="32"/>
        <v>输入假设日志</v>
      </c>
      <c r="H293" t="str">
        <f>VLOOKUP(B293,'表-章节'!A:C,2,FALSE)</f>
        <v>11.3</v>
      </c>
      <c r="I293" t="str">
        <f>VLOOKUP(B293,'表-章节'!A:C,3,FALSE)</f>
        <v>11.3 实施定性风险分析</v>
      </c>
      <c r="J293">
        <f>IF(AND(C293="输出",ISNA(VLOOKUP("输出"&amp;D293,D$1:D292,1,FALSE))),J292+1,J292)</f>
        <v>33</v>
      </c>
      <c r="K293">
        <f>VLOOKUP("输出"&amp;D293,G:J,4,FALSE)</f>
        <v>1</v>
      </c>
      <c r="L293">
        <f t="shared" si="33"/>
        <v>3</v>
      </c>
      <c r="M293" t="s">
        <v>236</v>
      </c>
      <c r="O293" t="s">
        <v>24</v>
      </c>
      <c r="P293" t="str">
        <f t="shared" si="34"/>
        <v>[假设日志](项目文件-假设日志)</v>
      </c>
      <c r="Q293" t="s">
        <v>24</v>
      </c>
      <c r="R293" t="str">
        <f t="shared" si="35"/>
        <v>输入</v>
      </c>
      <c r="S293" t="s">
        <v>24</v>
      </c>
      <c r="T293" t="str">
        <f t="shared" si="36"/>
        <v>11.3 实施定性风险分析</v>
      </c>
      <c r="U293" t="s">
        <v>24</v>
      </c>
      <c r="V293" t="s">
        <v>24</v>
      </c>
      <c r="W293" t="str">
        <f t="shared" si="37"/>
        <v/>
      </c>
      <c r="X293" t="s">
        <v>24</v>
      </c>
      <c r="Y293" t="str">
        <f t="shared" si="38"/>
        <v>输入</v>
      </c>
      <c r="Z293" t="s">
        <v>24</v>
      </c>
      <c r="AA293" t="str">
        <f t="shared" si="39"/>
        <v>[假设日志](项目文件-假设日志)</v>
      </c>
      <c r="AB293" t="s">
        <v>24</v>
      </c>
    </row>
    <row r="294" spans="2:28">
      <c r="B294">
        <v>11.3</v>
      </c>
      <c r="C294" t="s">
        <v>88</v>
      </c>
      <c r="D294" t="s">
        <v>137</v>
      </c>
      <c r="G294" t="str">
        <f t="shared" si="32"/>
        <v>输入风险登记册</v>
      </c>
      <c r="H294" t="str">
        <f>VLOOKUP(B294,'表-章节'!A:C,2,FALSE)</f>
        <v>11.3</v>
      </c>
      <c r="I294" t="str">
        <f>VLOOKUP(B294,'表-章节'!A:C,3,FALSE)</f>
        <v>11.3 实施定性风险分析</v>
      </c>
      <c r="J294">
        <f>IF(AND(C294="输出",ISNA(VLOOKUP("输出"&amp;D294,D$1:D293,1,FALSE))),J293+1,J293)</f>
        <v>33</v>
      </c>
      <c r="K294">
        <f>VLOOKUP("输出"&amp;D294,G:J,4,FALSE)</f>
        <v>32</v>
      </c>
      <c r="L294">
        <f t="shared" si="33"/>
        <v>3</v>
      </c>
      <c r="M294" t="s">
        <v>228</v>
      </c>
      <c r="O294" t="s">
        <v>24</v>
      </c>
      <c r="P294" t="str">
        <f t="shared" si="34"/>
        <v>[风险登记册](项目文件-风险登记册)</v>
      </c>
      <c r="Q294" t="s">
        <v>24</v>
      </c>
      <c r="R294" t="str">
        <f t="shared" si="35"/>
        <v>输入</v>
      </c>
      <c r="S294" t="s">
        <v>24</v>
      </c>
      <c r="T294" t="str">
        <f t="shared" si="36"/>
        <v>11.3 实施定性风险分析</v>
      </c>
      <c r="U294" t="s">
        <v>24</v>
      </c>
      <c r="V294" t="s">
        <v>24</v>
      </c>
      <c r="W294" t="str">
        <f t="shared" si="37"/>
        <v/>
      </c>
      <c r="X294" t="s">
        <v>24</v>
      </c>
      <c r="Y294" t="str">
        <f t="shared" si="38"/>
        <v>输入</v>
      </c>
      <c r="Z294" t="s">
        <v>24</v>
      </c>
      <c r="AA294" t="str">
        <f t="shared" si="39"/>
        <v>[风险登记册](项目文件-风险登记册)</v>
      </c>
      <c r="AB294" t="s">
        <v>24</v>
      </c>
    </row>
    <row r="295" spans="2:28">
      <c r="B295">
        <v>11.3</v>
      </c>
      <c r="C295" t="s">
        <v>88</v>
      </c>
      <c r="D295" t="s">
        <v>140</v>
      </c>
      <c r="G295" t="str">
        <f t="shared" si="32"/>
        <v>输入相关方登记册</v>
      </c>
      <c r="H295" t="str">
        <f>VLOOKUP(B295,'表-章节'!A:C,2,FALSE)</f>
        <v>11.3</v>
      </c>
      <c r="I295" t="str">
        <f>VLOOKUP(B295,'表-章节'!A:C,3,FALSE)</f>
        <v>11.3 实施定性风险分析</v>
      </c>
      <c r="J295">
        <f>IF(AND(C295="输出",ISNA(VLOOKUP("输出"&amp;D295,D$1:D294,1,FALSE))),J294+1,J294)</f>
        <v>33</v>
      </c>
      <c r="K295">
        <f>VLOOKUP("输出"&amp;D295,G:J,4,FALSE)</f>
        <v>35</v>
      </c>
      <c r="L295">
        <f t="shared" si="33"/>
        <v>3</v>
      </c>
      <c r="M295" t="s">
        <v>232</v>
      </c>
      <c r="O295" t="s">
        <v>24</v>
      </c>
      <c r="P295" t="str">
        <f t="shared" si="34"/>
        <v>[相关方登记册](项目文件-相关方登记册)</v>
      </c>
      <c r="Q295" t="s">
        <v>24</v>
      </c>
      <c r="R295" t="str">
        <f t="shared" si="35"/>
        <v>输入</v>
      </c>
      <c r="S295" t="s">
        <v>24</v>
      </c>
      <c r="T295" t="str">
        <f t="shared" si="36"/>
        <v>11.3 实施定性风险分析</v>
      </c>
      <c r="U295" t="s">
        <v>24</v>
      </c>
      <c r="V295" t="s">
        <v>24</v>
      </c>
      <c r="W295" t="str">
        <f t="shared" si="37"/>
        <v/>
      </c>
      <c r="X295" t="s">
        <v>24</v>
      </c>
      <c r="Y295" t="str">
        <f t="shared" si="38"/>
        <v>输入</v>
      </c>
      <c r="Z295" t="s">
        <v>24</v>
      </c>
      <c r="AA295" t="str">
        <f t="shared" si="39"/>
        <v>[相关方登记册](项目文件-相关方登记册)</v>
      </c>
      <c r="AB295" t="s">
        <v>24</v>
      </c>
    </row>
    <row r="296" spans="2:28">
      <c r="B296">
        <v>11.4</v>
      </c>
      <c r="C296" t="s">
        <v>86</v>
      </c>
      <c r="D296" t="s">
        <v>139</v>
      </c>
      <c r="G296" t="str">
        <f t="shared" si="32"/>
        <v>更新风险报告</v>
      </c>
      <c r="H296" t="str">
        <f>VLOOKUP(B296,'表-章节'!A:C,2,FALSE)</f>
        <v>11.4</v>
      </c>
      <c r="I296" t="str">
        <f>VLOOKUP(B296,'表-章节'!A:C,3,FALSE)</f>
        <v>11.4 实施定量风险分析</v>
      </c>
      <c r="J296">
        <f>IF(AND(C296="输出",ISNA(VLOOKUP("输出"&amp;D296,D$1:D295,1,FALSE))),J295+1,J295)</f>
        <v>33</v>
      </c>
      <c r="K296">
        <f>VLOOKUP("输出"&amp;D296,G:J,4,FALSE)</f>
        <v>33</v>
      </c>
      <c r="L296">
        <f t="shared" si="33"/>
        <v>2</v>
      </c>
      <c r="M296" t="s">
        <v>235</v>
      </c>
      <c r="O296" t="s">
        <v>24</v>
      </c>
      <c r="P296" t="str">
        <f t="shared" si="34"/>
        <v>[风险报告](项目文件-风险报告)</v>
      </c>
      <c r="Q296" t="s">
        <v>24</v>
      </c>
      <c r="R296" t="str">
        <f t="shared" si="35"/>
        <v>更新</v>
      </c>
      <c r="S296" t="s">
        <v>24</v>
      </c>
      <c r="T296" t="str">
        <f t="shared" si="36"/>
        <v>11.4 实施定量风险分析</v>
      </c>
      <c r="U296" t="s">
        <v>24</v>
      </c>
      <c r="V296" t="s">
        <v>24</v>
      </c>
      <c r="W296" t="str">
        <f t="shared" si="37"/>
        <v>11.4 实施定量风险分析</v>
      </c>
      <c r="X296" t="s">
        <v>24</v>
      </c>
      <c r="Y296" t="str">
        <f t="shared" si="38"/>
        <v>更新</v>
      </c>
      <c r="Z296" t="s">
        <v>24</v>
      </c>
      <c r="AA296" t="str">
        <f t="shared" si="39"/>
        <v>[风险报告](项目文件-风险报告)</v>
      </c>
      <c r="AB296" t="s">
        <v>24</v>
      </c>
    </row>
    <row r="297" spans="2:28">
      <c r="B297">
        <v>11.4</v>
      </c>
      <c r="C297" t="s">
        <v>88</v>
      </c>
      <c r="D297" t="s">
        <v>128</v>
      </c>
      <c r="G297" t="str">
        <f t="shared" si="32"/>
        <v>输入假设日志</v>
      </c>
      <c r="H297" t="str">
        <f>VLOOKUP(B297,'表-章节'!A:C,2,FALSE)</f>
        <v>11.4</v>
      </c>
      <c r="I297" t="str">
        <f>VLOOKUP(B297,'表-章节'!A:C,3,FALSE)</f>
        <v>11.4 实施定量风险分析</v>
      </c>
      <c r="J297">
        <f>IF(AND(C297="输出",ISNA(VLOOKUP("输出"&amp;D297,D$1:D296,1,FALSE))),J296+1,J296)</f>
        <v>33</v>
      </c>
      <c r="K297">
        <f>VLOOKUP("输出"&amp;D297,G:J,4,FALSE)</f>
        <v>1</v>
      </c>
      <c r="L297">
        <f t="shared" si="33"/>
        <v>3</v>
      </c>
      <c r="M297" t="s">
        <v>236</v>
      </c>
      <c r="O297" t="s">
        <v>24</v>
      </c>
      <c r="P297" t="str">
        <f t="shared" si="34"/>
        <v>[假设日志](项目文件-假设日志)</v>
      </c>
      <c r="Q297" t="s">
        <v>24</v>
      </c>
      <c r="R297" t="str">
        <f t="shared" si="35"/>
        <v>输入</v>
      </c>
      <c r="S297" t="s">
        <v>24</v>
      </c>
      <c r="T297" t="str">
        <f t="shared" si="36"/>
        <v>11.4 实施定量风险分析</v>
      </c>
      <c r="U297" t="s">
        <v>24</v>
      </c>
      <c r="V297" t="s">
        <v>24</v>
      </c>
      <c r="W297" t="str">
        <f t="shared" si="37"/>
        <v/>
      </c>
      <c r="X297" t="s">
        <v>24</v>
      </c>
      <c r="Y297" t="str">
        <f t="shared" si="38"/>
        <v>输入</v>
      </c>
      <c r="Z297" t="s">
        <v>24</v>
      </c>
      <c r="AA297" t="str">
        <f t="shared" si="39"/>
        <v>[假设日志](项目文件-假设日志)</v>
      </c>
      <c r="AB297" t="s">
        <v>24</v>
      </c>
    </row>
    <row r="298" spans="2:28">
      <c r="B298">
        <v>11.4</v>
      </c>
      <c r="C298" t="s">
        <v>88</v>
      </c>
      <c r="D298" t="s">
        <v>132</v>
      </c>
      <c r="G298" t="str">
        <f t="shared" si="32"/>
        <v>输入里程碑清单</v>
      </c>
      <c r="H298" t="str">
        <f>VLOOKUP(B298,'表-章节'!A:C,2,FALSE)</f>
        <v>11.4</v>
      </c>
      <c r="I298" t="str">
        <f>VLOOKUP(B298,'表-章节'!A:C,3,FALSE)</f>
        <v>11.4 实施定量风险分析</v>
      </c>
      <c r="J298">
        <f>IF(AND(C298="输出",ISNA(VLOOKUP("输出"&amp;D298,D$1:D297,1,FALSE))),J297+1,J297)</f>
        <v>33</v>
      </c>
      <c r="K298">
        <f>VLOOKUP("输出"&amp;D298,G:J,4,FALSE)</f>
        <v>9</v>
      </c>
      <c r="L298">
        <f t="shared" si="33"/>
        <v>3</v>
      </c>
      <c r="M298" t="s">
        <v>185</v>
      </c>
      <c r="O298" t="s">
        <v>24</v>
      </c>
      <c r="P298" t="str">
        <f t="shared" si="34"/>
        <v>[里程碑清单](项目文件-里程碑清单)</v>
      </c>
      <c r="Q298" t="s">
        <v>24</v>
      </c>
      <c r="R298" t="str">
        <f t="shared" si="35"/>
        <v>输入</v>
      </c>
      <c r="S298" t="s">
        <v>24</v>
      </c>
      <c r="T298" t="str">
        <f t="shared" si="36"/>
        <v>11.4 实施定量风险分析</v>
      </c>
      <c r="U298" t="s">
        <v>24</v>
      </c>
      <c r="V298" t="s">
        <v>24</v>
      </c>
      <c r="W298" t="str">
        <f t="shared" si="37"/>
        <v/>
      </c>
      <c r="X298" t="s">
        <v>24</v>
      </c>
      <c r="Y298" t="str">
        <f t="shared" si="38"/>
        <v>输入</v>
      </c>
      <c r="Z298" t="s">
        <v>24</v>
      </c>
      <c r="AA298" t="str">
        <f t="shared" si="39"/>
        <v>[里程碑清单](项目文件-里程碑清单)</v>
      </c>
      <c r="AB298" t="s">
        <v>24</v>
      </c>
    </row>
    <row r="299" spans="2:28">
      <c r="B299">
        <v>11.4</v>
      </c>
      <c r="C299" t="s">
        <v>88</v>
      </c>
      <c r="D299" t="s">
        <v>152</v>
      </c>
      <c r="G299" t="str">
        <f t="shared" si="32"/>
        <v>输入持续时间估算</v>
      </c>
      <c r="H299" t="str">
        <f>VLOOKUP(B299,'表-章节'!A:C,2,FALSE)</f>
        <v>11.4</v>
      </c>
      <c r="I299" t="str">
        <f>VLOOKUP(B299,'表-章节'!A:C,3,FALSE)</f>
        <v>11.4 实施定量风险分析</v>
      </c>
      <c r="J299">
        <f>IF(AND(C299="输出",ISNA(VLOOKUP("输出"&amp;D299,D$1:D298,1,FALSE))),J298+1,J298)</f>
        <v>33</v>
      </c>
      <c r="K299">
        <f>VLOOKUP("输出"&amp;D299,G:J,4,FALSE)</f>
        <v>11</v>
      </c>
      <c r="L299">
        <f t="shared" si="33"/>
        <v>3</v>
      </c>
      <c r="M299" t="s">
        <v>197</v>
      </c>
      <c r="O299" t="s">
        <v>24</v>
      </c>
      <c r="P299" t="str">
        <f t="shared" si="34"/>
        <v>[持续时间估算](项目文件-持续时间估算)</v>
      </c>
      <c r="Q299" t="s">
        <v>24</v>
      </c>
      <c r="R299" t="str">
        <f t="shared" si="35"/>
        <v>输入</v>
      </c>
      <c r="S299" t="s">
        <v>24</v>
      </c>
      <c r="T299" t="str">
        <f t="shared" si="36"/>
        <v>11.4 实施定量风险分析</v>
      </c>
      <c r="U299" t="s">
        <v>24</v>
      </c>
      <c r="V299" t="s">
        <v>24</v>
      </c>
      <c r="W299" t="str">
        <f t="shared" si="37"/>
        <v/>
      </c>
      <c r="X299" t="s">
        <v>24</v>
      </c>
      <c r="Y299" t="str">
        <f t="shared" si="38"/>
        <v>输入</v>
      </c>
      <c r="Z299" t="s">
        <v>24</v>
      </c>
      <c r="AA299" t="str">
        <f t="shared" si="39"/>
        <v>[持续时间估算](项目文件-持续时间估算)</v>
      </c>
      <c r="AB299" t="s">
        <v>24</v>
      </c>
    </row>
    <row r="300" spans="2:28">
      <c r="B300">
        <v>11.4</v>
      </c>
      <c r="C300" t="s">
        <v>88</v>
      </c>
      <c r="D300" t="s">
        <v>142</v>
      </c>
      <c r="G300" t="str">
        <f t="shared" si="32"/>
        <v>输入估算依据</v>
      </c>
      <c r="H300" t="str">
        <f>VLOOKUP(B300,'表-章节'!A:C,2,FALSE)</f>
        <v>11.4</v>
      </c>
      <c r="I300" t="str">
        <f>VLOOKUP(B300,'表-章节'!A:C,3,FALSE)</f>
        <v>11.4 实施定量风险分析</v>
      </c>
      <c r="J300">
        <f>IF(AND(C300="输出",ISNA(VLOOKUP("输出"&amp;D300,D$1:D299,1,FALSE))),J299+1,J299)</f>
        <v>33</v>
      </c>
      <c r="K300">
        <f>VLOOKUP("输出"&amp;D300,G:J,4,FALSE)</f>
        <v>12</v>
      </c>
      <c r="L300">
        <f t="shared" si="33"/>
        <v>3</v>
      </c>
      <c r="M300" t="s">
        <v>177</v>
      </c>
      <c r="O300" t="s">
        <v>24</v>
      </c>
      <c r="P300" t="str">
        <f t="shared" si="34"/>
        <v>[估算依据](项目文件-估算依据)</v>
      </c>
      <c r="Q300" t="s">
        <v>24</v>
      </c>
      <c r="R300" t="str">
        <f t="shared" si="35"/>
        <v>输入</v>
      </c>
      <c r="S300" t="s">
        <v>24</v>
      </c>
      <c r="T300" t="str">
        <f t="shared" si="36"/>
        <v>11.4 实施定量风险分析</v>
      </c>
      <c r="U300" t="s">
        <v>24</v>
      </c>
      <c r="V300" t="s">
        <v>24</v>
      </c>
      <c r="W300" t="str">
        <f t="shared" si="37"/>
        <v/>
      </c>
      <c r="X300" t="s">
        <v>24</v>
      </c>
      <c r="Y300" t="str">
        <f t="shared" si="38"/>
        <v>输入</v>
      </c>
      <c r="Z300" t="s">
        <v>24</v>
      </c>
      <c r="AA300" t="str">
        <f t="shared" si="39"/>
        <v>[估算依据](项目文件-估算依据)</v>
      </c>
      <c r="AB300" t="s">
        <v>24</v>
      </c>
    </row>
    <row r="301" spans="2:28">
      <c r="B301">
        <v>11.4</v>
      </c>
      <c r="C301" t="s">
        <v>88</v>
      </c>
      <c r="D301" t="s">
        <v>146</v>
      </c>
      <c r="G301" t="str">
        <f t="shared" si="32"/>
        <v>输入进度预测</v>
      </c>
      <c r="H301" t="str">
        <f>VLOOKUP(B301,'表-章节'!A:C,2,FALSE)</f>
        <v>11.4</v>
      </c>
      <c r="I301" t="str">
        <f>VLOOKUP(B301,'表-章节'!A:C,3,FALSE)</f>
        <v>11.4 实施定量风险分析</v>
      </c>
      <c r="J301">
        <f>IF(AND(C301="输出",ISNA(VLOOKUP("输出"&amp;D301,D$1:D300,1,FALSE))),J300+1,J300)</f>
        <v>33</v>
      </c>
      <c r="K301">
        <f>VLOOKUP("输出"&amp;D301,G:J,4,FALSE)</f>
        <v>16</v>
      </c>
      <c r="L301">
        <f t="shared" si="33"/>
        <v>3</v>
      </c>
      <c r="M301" t="s">
        <v>207</v>
      </c>
      <c r="O301" t="s">
        <v>24</v>
      </c>
      <c r="P301" t="str">
        <f t="shared" si="34"/>
        <v>[进度预测](项目文件-进度预测)</v>
      </c>
      <c r="Q301" t="s">
        <v>24</v>
      </c>
      <c r="R301" t="str">
        <f t="shared" si="35"/>
        <v>输入</v>
      </c>
      <c r="S301" t="s">
        <v>24</v>
      </c>
      <c r="T301" t="str">
        <f t="shared" si="36"/>
        <v>11.4 实施定量风险分析</v>
      </c>
      <c r="U301" t="s">
        <v>24</v>
      </c>
      <c r="V301" t="s">
        <v>24</v>
      </c>
      <c r="W301" t="str">
        <f t="shared" si="37"/>
        <v/>
      </c>
      <c r="X301" t="s">
        <v>24</v>
      </c>
      <c r="Y301" t="str">
        <f t="shared" si="38"/>
        <v>输入</v>
      </c>
      <c r="Z301" t="s">
        <v>24</v>
      </c>
      <c r="AA301" t="str">
        <f t="shared" si="39"/>
        <v>[进度预测](项目文件-进度预测)</v>
      </c>
      <c r="AB301" t="s">
        <v>24</v>
      </c>
    </row>
    <row r="302" spans="2:28">
      <c r="B302">
        <v>11.4</v>
      </c>
      <c r="C302" t="s">
        <v>88</v>
      </c>
      <c r="D302" t="s">
        <v>158</v>
      </c>
      <c r="G302" t="str">
        <f t="shared" si="32"/>
        <v>输入成本估算</v>
      </c>
      <c r="H302" t="str">
        <f>VLOOKUP(B302,'表-章节'!A:C,2,FALSE)</f>
        <v>11.4</v>
      </c>
      <c r="I302" t="str">
        <f>VLOOKUP(B302,'表-章节'!A:C,3,FALSE)</f>
        <v>11.4 实施定量风险分析</v>
      </c>
      <c r="J302">
        <f>IF(AND(C302="输出",ISNA(VLOOKUP("输出"&amp;D302,D$1:D301,1,FALSE))),J301+1,J301)</f>
        <v>33</v>
      </c>
      <c r="K302">
        <f>VLOOKUP("输出"&amp;D302,G:J,4,FALSE)</f>
        <v>18</v>
      </c>
      <c r="L302">
        <f t="shared" si="33"/>
        <v>3</v>
      </c>
      <c r="M302" t="s">
        <v>213</v>
      </c>
      <c r="O302" t="s">
        <v>24</v>
      </c>
      <c r="P302" t="str">
        <f t="shared" si="34"/>
        <v>[成本估算](项目文件-成本估算)</v>
      </c>
      <c r="Q302" t="s">
        <v>24</v>
      </c>
      <c r="R302" t="str">
        <f t="shared" si="35"/>
        <v>输入</v>
      </c>
      <c r="S302" t="s">
        <v>24</v>
      </c>
      <c r="T302" t="str">
        <f t="shared" si="36"/>
        <v>11.4 实施定量风险分析</v>
      </c>
      <c r="U302" t="s">
        <v>24</v>
      </c>
      <c r="V302" t="s">
        <v>24</v>
      </c>
      <c r="W302" t="str">
        <f t="shared" si="37"/>
        <v/>
      </c>
      <c r="X302" t="s">
        <v>24</v>
      </c>
      <c r="Y302" t="str">
        <f t="shared" si="38"/>
        <v>输入</v>
      </c>
      <c r="Z302" t="s">
        <v>24</v>
      </c>
      <c r="AA302" t="str">
        <f t="shared" si="39"/>
        <v>[成本估算](项目文件-成本估算)</v>
      </c>
      <c r="AB302" t="s">
        <v>24</v>
      </c>
    </row>
    <row r="303" spans="2:28">
      <c r="B303">
        <v>11.4</v>
      </c>
      <c r="C303" t="s">
        <v>88</v>
      </c>
      <c r="D303" t="s">
        <v>143</v>
      </c>
      <c r="G303" t="str">
        <f t="shared" si="32"/>
        <v>输入成本预测</v>
      </c>
      <c r="H303" t="str">
        <f>VLOOKUP(B303,'表-章节'!A:C,2,FALSE)</f>
        <v>11.4</v>
      </c>
      <c r="I303" t="str">
        <f>VLOOKUP(B303,'表-章节'!A:C,3,FALSE)</f>
        <v>11.4 实施定量风险分析</v>
      </c>
      <c r="J303">
        <f>IF(AND(C303="输出",ISNA(VLOOKUP("输出"&amp;D303,D$1:D302,1,FALSE))),J302+1,J302)</f>
        <v>33</v>
      </c>
      <c r="K303">
        <f>VLOOKUP("输出"&amp;D303,G:J,4,FALSE)</f>
        <v>19</v>
      </c>
      <c r="L303">
        <f t="shared" si="33"/>
        <v>3</v>
      </c>
      <c r="M303" t="s">
        <v>209</v>
      </c>
      <c r="O303" t="s">
        <v>24</v>
      </c>
      <c r="P303" t="str">
        <f t="shared" si="34"/>
        <v>[成本预测](项目文件-成本预测)</v>
      </c>
      <c r="Q303" t="s">
        <v>24</v>
      </c>
      <c r="R303" t="str">
        <f t="shared" si="35"/>
        <v>输入</v>
      </c>
      <c r="S303" t="s">
        <v>24</v>
      </c>
      <c r="T303" t="str">
        <f t="shared" si="36"/>
        <v>11.4 实施定量风险分析</v>
      </c>
      <c r="U303" t="s">
        <v>24</v>
      </c>
      <c r="V303" t="s">
        <v>24</v>
      </c>
      <c r="W303" t="str">
        <f t="shared" si="37"/>
        <v/>
      </c>
      <c r="X303" t="s">
        <v>24</v>
      </c>
      <c r="Y303" t="str">
        <f t="shared" si="38"/>
        <v>输入</v>
      </c>
      <c r="Z303" t="s">
        <v>24</v>
      </c>
      <c r="AA303" t="str">
        <f t="shared" si="39"/>
        <v>[成本预测](项目文件-成本预测)</v>
      </c>
      <c r="AB303" t="s">
        <v>24</v>
      </c>
    </row>
    <row r="304" spans="2:28">
      <c r="B304">
        <v>11.4</v>
      </c>
      <c r="C304" t="s">
        <v>88</v>
      </c>
      <c r="D304" t="s">
        <v>155</v>
      </c>
      <c r="G304" t="str">
        <f t="shared" si="32"/>
        <v>输入资源需求</v>
      </c>
      <c r="H304" t="str">
        <f>VLOOKUP(B304,'表-章节'!A:C,2,FALSE)</f>
        <v>11.4</v>
      </c>
      <c r="I304" t="str">
        <f>VLOOKUP(B304,'表-章节'!A:C,3,FALSE)</f>
        <v>11.4 实施定量风险分析</v>
      </c>
      <c r="J304">
        <f>IF(AND(C304="输出",ISNA(VLOOKUP("输出"&amp;D304,D$1:D303,1,FALSE))),J303+1,J303)</f>
        <v>33</v>
      </c>
      <c r="K304">
        <f>VLOOKUP("输出"&amp;D304,G:J,4,FALSE)</f>
        <v>26</v>
      </c>
      <c r="L304">
        <f t="shared" si="33"/>
        <v>3</v>
      </c>
      <c r="M304" t="s">
        <v>241</v>
      </c>
      <c r="O304" t="s">
        <v>24</v>
      </c>
      <c r="P304" t="str">
        <f t="shared" si="34"/>
        <v>[资源需求](项目文件-资源需求)</v>
      </c>
      <c r="Q304" t="s">
        <v>24</v>
      </c>
      <c r="R304" t="str">
        <f t="shared" si="35"/>
        <v>输入</v>
      </c>
      <c r="S304" t="s">
        <v>24</v>
      </c>
      <c r="T304" t="str">
        <f t="shared" si="36"/>
        <v>11.4 实施定量风险分析</v>
      </c>
      <c r="U304" t="s">
        <v>24</v>
      </c>
      <c r="V304" t="s">
        <v>24</v>
      </c>
      <c r="W304" t="str">
        <f t="shared" si="37"/>
        <v/>
      </c>
      <c r="X304" t="s">
        <v>24</v>
      </c>
      <c r="Y304" t="str">
        <f t="shared" si="38"/>
        <v>输入</v>
      </c>
      <c r="Z304" t="s">
        <v>24</v>
      </c>
      <c r="AA304" t="str">
        <f t="shared" si="39"/>
        <v>[资源需求](项目文件-资源需求)</v>
      </c>
      <c r="AB304" t="s">
        <v>24</v>
      </c>
    </row>
    <row r="305" spans="2:28">
      <c r="B305">
        <v>11.4</v>
      </c>
      <c r="C305" t="s">
        <v>88</v>
      </c>
      <c r="D305" t="s">
        <v>137</v>
      </c>
      <c r="G305" t="str">
        <f t="shared" si="32"/>
        <v>输入风险登记册</v>
      </c>
      <c r="H305" t="str">
        <f>VLOOKUP(B305,'表-章节'!A:C,2,FALSE)</f>
        <v>11.4</v>
      </c>
      <c r="I305" t="str">
        <f>VLOOKUP(B305,'表-章节'!A:C,3,FALSE)</f>
        <v>11.4 实施定量风险分析</v>
      </c>
      <c r="J305">
        <f>IF(AND(C305="输出",ISNA(VLOOKUP("输出"&amp;D305,D$1:D304,1,FALSE))),J304+1,J304)</f>
        <v>33</v>
      </c>
      <c r="K305">
        <f>VLOOKUP("输出"&amp;D305,G:J,4,FALSE)</f>
        <v>32</v>
      </c>
      <c r="L305">
        <f t="shared" si="33"/>
        <v>3</v>
      </c>
      <c r="M305" t="s">
        <v>228</v>
      </c>
      <c r="O305" t="s">
        <v>24</v>
      </c>
      <c r="P305" t="str">
        <f t="shared" si="34"/>
        <v>[风险登记册](项目文件-风险登记册)</v>
      </c>
      <c r="Q305" t="s">
        <v>24</v>
      </c>
      <c r="R305" t="str">
        <f t="shared" si="35"/>
        <v>输入</v>
      </c>
      <c r="S305" t="s">
        <v>24</v>
      </c>
      <c r="T305" t="str">
        <f t="shared" si="36"/>
        <v>11.4 实施定量风险分析</v>
      </c>
      <c r="U305" t="s">
        <v>24</v>
      </c>
      <c r="V305" t="s">
        <v>24</v>
      </c>
      <c r="W305" t="str">
        <f t="shared" si="37"/>
        <v/>
      </c>
      <c r="X305" t="s">
        <v>24</v>
      </c>
      <c r="Y305" t="str">
        <f t="shared" si="38"/>
        <v>输入</v>
      </c>
      <c r="Z305" t="s">
        <v>24</v>
      </c>
      <c r="AA305" t="str">
        <f t="shared" si="39"/>
        <v>[风险登记册](项目文件-风险登记册)</v>
      </c>
      <c r="AB305" t="s">
        <v>24</v>
      </c>
    </row>
    <row r="306" spans="2:28">
      <c r="B306">
        <v>11.4</v>
      </c>
      <c r="C306" t="s">
        <v>88</v>
      </c>
      <c r="D306" t="s">
        <v>139</v>
      </c>
      <c r="G306" t="str">
        <f t="shared" si="32"/>
        <v>输入风险报告</v>
      </c>
      <c r="H306" t="str">
        <f>VLOOKUP(B306,'表-章节'!A:C,2,FALSE)</f>
        <v>11.4</v>
      </c>
      <c r="I306" t="str">
        <f>VLOOKUP(B306,'表-章节'!A:C,3,FALSE)</f>
        <v>11.4 实施定量风险分析</v>
      </c>
      <c r="J306">
        <f>IF(AND(C306="输出",ISNA(VLOOKUP("输出"&amp;D306,D$1:D305,1,FALSE))),J305+1,J305)</f>
        <v>33</v>
      </c>
      <c r="K306">
        <f>VLOOKUP("输出"&amp;D306,G:J,4,FALSE)</f>
        <v>33</v>
      </c>
      <c r="L306">
        <f t="shared" si="33"/>
        <v>3</v>
      </c>
      <c r="M306" t="s">
        <v>229</v>
      </c>
      <c r="O306" t="s">
        <v>24</v>
      </c>
      <c r="P306" t="str">
        <f t="shared" si="34"/>
        <v>[风险报告](项目文件-风险报告)</v>
      </c>
      <c r="Q306" t="s">
        <v>24</v>
      </c>
      <c r="R306" t="str">
        <f t="shared" si="35"/>
        <v>输入</v>
      </c>
      <c r="S306" t="s">
        <v>24</v>
      </c>
      <c r="T306" t="str">
        <f t="shared" si="36"/>
        <v>11.4 实施定量风险分析</v>
      </c>
      <c r="U306" t="s">
        <v>24</v>
      </c>
      <c r="V306" t="s">
        <v>24</v>
      </c>
      <c r="W306" t="str">
        <f t="shared" si="37"/>
        <v/>
      </c>
      <c r="X306" t="s">
        <v>24</v>
      </c>
      <c r="Y306" t="str">
        <f t="shared" si="38"/>
        <v>输入</v>
      </c>
      <c r="Z306" t="s">
        <v>24</v>
      </c>
      <c r="AA306" t="str">
        <f t="shared" si="39"/>
        <v>[风险报告](项目文件-风险报告)</v>
      </c>
      <c r="AB306" t="s">
        <v>24</v>
      </c>
    </row>
    <row r="307" spans="2:28">
      <c r="B307">
        <v>11.5</v>
      </c>
      <c r="C307" t="s">
        <v>86</v>
      </c>
      <c r="D307" t="s">
        <v>128</v>
      </c>
      <c r="G307" t="str">
        <f t="shared" si="32"/>
        <v>更新假设日志</v>
      </c>
      <c r="H307" t="str">
        <f>VLOOKUP(B307,'表-章节'!A:C,2,FALSE)</f>
        <v>11.5</v>
      </c>
      <c r="I307" t="str">
        <f>VLOOKUP(B307,'表-章节'!A:C,3,FALSE)</f>
        <v>11.5 规划风险应对</v>
      </c>
      <c r="J307">
        <f>IF(AND(C307="输出",ISNA(VLOOKUP("输出"&amp;D307,D$1:D306,1,FALSE))),J306+1,J306)</f>
        <v>33</v>
      </c>
      <c r="K307">
        <f>VLOOKUP("输出"&amp;D307,G:J,4,FALSE)</f>
        <v>1</v>
      </c>
      <c r="L307">
        <f t="shared" si="33"/>
        <v>2</v>
      </c>
      <c r="M307" t="s">
        <v>222</v>
      </c>
      <c r="O307" t="s">
        <v>24</v>
      </c>
      <c r="P307" t="str">
        <f t="shared" si="34"/>
        <v>[假设日志](项目文件-假设日志)</v>
      </c>
      <c r="Q307" t="s">
        <v>24</v>
      </c>
      <c r="R307" t="str">
        <f t="shared" si="35"/>
        <v>更新</v>
      </c>
      <c r="S307" t="s">
        <v>24</v>
      </c>
      <c r="T307" t="str">
        <f t="shared" si="36"/>
        <v>11.5 规划风险应对</v>
      </c>
      <c r="U307" t="s">
        <v>24</v>
      </c>
      <c r="V307" t="s">
        <v>24</v>
      </c>
      <c r="W307" t="str">
        <f t="shared" si="37"/>
        <v>11.5 规划风险应对</v>
      </c>
      <c r="X307" t="s">
        <v>24</v>
      </c>
      <c r="Y307" t="str">
        <f t="shared" si="38"/>
        <v>更新</v>
      </c>
      <c r="Z307" t="s">
        <v>24</v>
      </c>
      <c r="AA307" t="str">
        <f t="shared" si="39"/>
        <v>[假设日志](项目文件-假设日志)</v>
      </c>
      <c r="AB307" t="s">
        <v>24</v>
      </c>
    </row>
    <row r="308" spans="2:28">
      <c r="B308">
        <v>11.5</v>
      </c>
      <c r="C308" t="s">
        <v>86</v>
      </c>
      <c r="D308" t="s">
        <v>131</v>
      </c>
      <c r="G308" t="str">
        <f t="shared" si="32"/>
        <v>更新经验教训登记册</v>
      </c>
      <c r="H308" t="str">
        <f>VLOOKUP(B308,'表-章节'!A:C,2,FALSE)</f>
        <v>11.5</v>
      </c>
      <c r="I308" t="str">
        <f>VLOOKUP(B308,'表-章节'!A:C,3,FALSE)</f>
        <v>11.5 规划风险应对</v>
      </c>
      <c r="J308">
        <f>IF(AND(C308="输出",ISNA(VLOOKUP("输出"&amp;D308,D$1:D307,1,FALSE))),J307+1,J307)</f>
        <v>33</v>
      </c>
      <c r="K308">
        <f>VLOOKUP("输出"&amp;D308,G:J,4,FALSE)</f>
        <v>3</v>
      </c>
      <c r="L308">
        <f t="shared" si="33"/>
        <v>2</v>
      </c>
      <c r="M308" t="s">
        <v>223</v>
      </c>
      <c r="O308" t="s">
        <v>24</v>
      </c>
      <c r="P308" t="str">
        <f t="shared" si="34"/>
        <v>[经验教训登记册](项目文件-经验教训登记册)</v>
      </c>
      <c r="Q308" t="s">
        <v>24</v>
      </c>
      <c r="R308" t="str">
        <f t="shared" si="35"/>
        <v>更新</v>
      </c>
      <c r="S308" t="s">
        <v>24</v>
      </c>
      <c r="T308" t="str">
        <f t="shared" si="36"/>
        <v>11.5 规划风险应对</v>
      </c>
      <c r="U308" t="s">
        <v>24</v>
      </c>
      <c r="V308" t="s">
        <v>24</v>
      </c>
      <c r="W308" t="str">
        <f t="shared" si="37"/>
        <v/>
      </c>
      <c r="X308" t="s">
        <v>24</v>
      </c>
      <c r="Y308" t="str">
        <f t="shared" si="38"/>
        <v>更新</v>
      </c>
      <c r="Z308" t="s">
        <v>24</v>
      </c>
      <c r="AA308" t="str">
        <f t="shared" si="39"/>
        <v>[经验教训登记册](项目文件-经验教训登记册)</v>
      </c>
      <c r="AB308" t="s">
        <v>24</v>
      </c>
    </row>
    <row r="309" spans="2:28">
      <c r="B309">
        <v>11.5</v>
      </c>
      <c r="C309" t="s">
        <v>86</v>
      </c>
      <c r="D309" t="s">
        <v>134</v>
      </c>
      <c r="G309" t="str">
        <f t="shared" si="32"/>
        <v>更新项目进度计划</v>
      </c>
      <c r="H309" t="str">
        <f>VLOOKUP(B309,'表-章节'!A:C,2,FALSE)</f>
        <v>11.5</v>
      </c>
      <c r="I309" t="str">
        <f>VLOOKUP(B309,'表-章节'!A:C,3,FALSE)</f>
        <v>11.5 规划风险应对</v>
      </c>
      <c r="J309">
        <f>IF(AND(C309="输出",ISNA(VLOOKUP("输出"&amp;D309,D$1:D308,1,FALSE))),J308+1,J308)</f>
        <v>33</v>
      </c>
      <c r="K309">
        <f>VLOOKUP("输出"&amp;D309,G:J,4,FALSE)</f>
        <v>13</v>
      </c>
      <c r="L309">
        <f t="shared" si="33"/>
        <v>2</v>
      </c>
      <c r="M309" t="s">
        <v>202</v>
      </c>
      <c r="O309" t="s">
        <v>24</v>
      </c>
      <c r="P309" t="str">
        <f t="shared" si="34"/>
        <v>[项目进度计划](项目文件-项目进度计划)</v>
      </c>
      <c r="Q309" t="s">
        <v>24</v>
      </c>
      <c r="R309" t="str">
        <f t="shared" si="35"/>
        <v>更新</v>
      </c>
      <c r="S309" t="s">
        <v>24</v>
      </c>
      <c r="T309" t="str">
        <f t="shared" si="36"/>
        <v>11.5 规划风险应对</v>
      </c>
      <c r="U309" t="s">
        <v>24</v>
      </c>
      <c r="V309" t="s">
        <v>24</v>
      </c>
      <c r="W309" t="str">
        <f t="shared" si="37"/>
        <v/>
      </c>
      <c r="X309" t="s">
        <v>24</v>
      </c>
      <c r="Y309" t="str">
        <f t="shared" si="38"/>
        <v>更新</v>
      </c>
      <c r="Z309" t="s">
        <v>24</v>
      </c>
      <c r="AA309" t="str">
        <f t="shared" si="39"/>
        <v>[项目进度计划](项目文件-项目进度计划)</v>
      </c>
      <c r="AB309" t="s">
        <v>24</v>
      </c>
    </row>
    <row r="310" spans="2:28">
      <c r="B310">
        <v>11.5</v>
      </c>
      <c r="C310" t="s">
        <v>86</v>
      </c>
      <c r="D310" t="s">
        <v>143</v>
      </c>
      <c r="G310" t="str">
        <f t="shared" si="32"/>
        <v>更新成本预测</v>
      </c>
      <c r="H310" t="str">
        <f>VLOOKUP(B310,'表-章节'!A:C,2,FALSE)</f>
        <v>11.5</v>
      </c>
      <c r="I310" t="str">
        <f>VLOOKUP(B310,'表-章节'!A:C,3,FALSE)</f>
        <v>11.5 规划风险应对</v>
      </c>
      <c r="J310">
        <f>IF(AND(C310="输出",ISNA(VLOOKUP("输出"&amp;D310,D$1:D309,1,FALSE))),J309+1,J309)</f>
        <v>33</v>
      </c>
      <c r="K310">
        <f>VLOOKUP("输出"&amp;D310,G:J,4,FALSE)</f>
        <v>19</v>
      </c>
      <c r="L310">
        <f t="shared" si="33"/>
        <v>2</v>
      </c>
      <c r="M310" t="s">
        <v>215</v>
      </c>
      <c r="O310" t="s">
        <v>24</v>
      </c>
      <c r="P310" t="str">
        <f t="shared" si="34"/>
        <v>[成本预测](项目文件-成本预测)</v>
      </c>
      <c r="Q310" t="s">
        <v>24</v>
      </c>
      <c r="R310" t="str">
        <f t="shared" si="35"/>
        <v>更新</v>
      </c>
      <c r="S310" t="s">
        <v>24</v>
      </c>
      <c r="T310" t="str">
        <f t="shared" si="36"/>
        <v>11.5 规划风险应对</v>
      </c>
      <c r="U310" t="s">
        <v>24</v>
      </c>
      <c r="V310" t="s">
        <v>24</v>
      </c>
      <c r="W310" t="str">
        <f t="shared" si="37"/>
        <v/>
      </c>
      <c r="X310" t="s">
        <v>24</v>
      </c>
      <c r="Y310" t="str">
        <f t="shared" si="38"/>
        <v>更新</v>
      </c>
      <c r="Z310" t="s">
        <v>24</v>
      </c>
      <c r="AA310" t="str">
        <f t="shared" si="39"/>
        <v>[成本预测](项目文件-成本预测)</v>
      </c>
      <c r="AB310" t="s">
        <v>24</v>
      </c>
    </row>
    <row r="311" spans="2:28">
      <c r="B311">
        <v>11.5</v>
      </c>
      <c r="C311" t="s">
        <v>86</v>
      </c>
      <c r="D311" t="s">
        <v>136</v>
      </c>
      <c r="G311" t="str">
        <f t="shared" si="32"/>
        <v>更新项目团队派工单</v>
      </c>
      <c r="H311" t="str">
        <f>VLOOKUP(B311,'表-章节'!A:C,2,FALSE)</f>
        <v>11.5</v>
      </c>
      <c r="I311" t="str">
        <f>VLOOKUP(B311,'表-章节'!A:C,3,FALSE)</f>
        <v>11.5 规划风险应对</v>
      </c>
      <c r="J311">
        <f>IF(AND(C311="输出",ISNA(VLOOKUP("输出"&amp;D311,D$1:D310,1,FALSE))),J310+1,J310)</f>
        <v>33</v>
      </c>
      <c r="K311">
        <f>VLOOKUP("输出"&amp;D311,G:J,4,FALSE)</f>
        <v>29</v>
      </c>
      <c r="L311">
        <f t="shared" si="33"/>
        <v>2</v>
      </c>
      <c r="M311" t="s">
        <v>259</v>
      </c>
      <c r="O311" t="s">
        <v>24</v>
      </c>
      <c r="P311" t="str">
        <f t="shared" si="34"/>
        <v>[项目团队派工单](项目文件-项目团队派工单)</v>
      </c>
      <c r="Q311" t="s">
        <v>24</v>
      </c>
      <c r="R311" t="str">
        <f t="shared" si="35"/>
        <v>更新</v>
      </c>
      <c r="S311" t="s">
        <v>24</v>
      </c>
      <c r="T311" t="str">
        <f t="shared" si="36"/>
        <v>11.5 规划风险应对</v>
      </c>
      <c r="U311" t="s">
        <v>24</v>
      </c>
      <c r="V311" t="s">
        <v>24</v>
      </c>
      <c r="W311" t="str">
        <f t="shared" si="37"/>
        <v/>
      </c>
      <c r="X311" t="s">
        <v>24</v>
      </c>
      <c r="Y311" t="str">
        <f t="shared" si="38"/>
        <v>更新</v>
      </c>
      <c r="Z311" t="s">
        <v>24</v>
      </c>
      <c r="AA311" t="str">
        <f t="shared" si="39"/>
        <v>[项目团队派工单](项目文件-项目团队派工单)</v>
      </c>
      <c r="AB311" t="s">
        <v>24</v>
      </c>
    </row>
    <row r="312" spans="2:28">
      <c r="B312">
        <v>11.5</v>
      </c>
      <c r="C312" t="s">
        <v>86</v>
      </c>
      <c r="D312" t="s">
        <v>137</v>
      </c>
      <c r="G312" t="str">
        <f t="shared" si="32"/>
        <v>更新风险登记册</v>
      </c>
      <c r="H312" t="str">
        <f>VLOOKUP(B312,'表-章节'!A:C,2,FALSE)</f>
        <v>11.5</v>
      </c>
      <c r="I312" t="str">
        <f>VLOOKUP(B312,'表-章节'!A:C,3,FALSE)</f>
        <v>11.5 规划风险应对</v>
      </c>
      <c r="J312">
        <f>IF(AND(C312="输出",ISNA(VLOOKUP("输出"&amp;D312,D$1:D311,1,FALSE))),J311+1,J311)</f>
        <v>33</v>
      </c>
      <c r="K312">
        <f>VLOOKUP("输出"&amp;D312,G:J,4,FALSE)</f>
        <v>32</v>
      </c>
      <c r="L312">
        <f t="shared" si="33"/>
        <v>2</v>
      </c>
      <c r="M312" t="s">
        <v>225</v>
      </c>
      <c r="O312" t="s">
        <v>24</v>
      </c>
      <c r="P312" t="str">
        <f t="shared" si="34"/>
        <v>[风险登记册](项目文件-风险登记册)</v>
      </c>
      <c r="Q312" t="s">
        <v>24</v>
      </c>
      <c r="R312" t="str">
        <f t="shared" si="35"/>
        <v>更新</v>
      </c>
      <c r="S312" t="s">
        <v>24</v>
      </c>
      <c r="T312" t="str">
        <f t="shared" si="36"/>
        <v>11.5 规划风险应对</v>
      </c>
      <c r="U312" t="s">
        <v>24</v>
      </c>
      <c r="V312" t="s">
        <v>24</v>
      </c>
      <c r="W312" t="str">
        <f t="shared" si="37"/>
        <v/>
      </c>
      <c r="X312" t="s">
        <v>24</v>
      </c>
      <c r="Y312" t="str">
        <f t="shared" si="38"/>
        <v>更新</v>
      </c>
      <c r="Z312" t="s">
        <v>24</v>
      </c>
      <c r="AA312" t="str">
        <f t="shared" si="39"/>
        <v>[风险登记册](项目文件-风险登记册)</v>
      </c>
      <c r="AB312" t="s">
        <v>24</v>
      </c>
    </row>
    <row r="313" spans="2:28">
      <c r="B313">
        <v>11.5</v>
      </c>
      <c r="C313" t="s">
        <v>86</v>
      </c>
      <c r="D313" t="s">
        <v>139</v>
      </c>
      <c r="G313" t="str">
        <f t="shared" si="32"/>
        <v>更新风险报告</v>
      </c>
      <c r="H313" t="str">
        <f>VLOOKUP(B313,'表-章节'!A:C,2,FALSE)</f>
        <v>11.5</v>
      </c>
      <c r="I313" t="str">
        <f>VLOOKUP(B313,'表-章节'!A:C,3,FALSE)</f>
        <v>11.5 规划风险应对</v>
      </c>
      <c r="J313">
        <f>IF(AND(C313="输出",ISNA(VLOOKUP("输出"&amp;D313,D$1:D312,1,FALSE))),J312+1,J312)</f>
        <v>33</v>
      </c>
      <c r="K313">
        <f>VLOOKUP("输出"&amp;D313,G:J,4,FALSE)</f>
        <v>33</v>
      </c>
      <c r="L313">
        <f t="shared" si="33"/>
        <v>2</v>
      </c>
      <c r="M313" t="s">
        <v>235</v>
      </c>
      <c r="O313" t="s">
        <v>24</v>
      </c>
      <c r="P313" t="str">
        <f t="shared" si="34"/>
        <v>[风险报告](项目文件-风险报告)</v>
      </c>
      <c r="Q313" t="s">
        <v>24</v>
      </c>
      <c r="R313" t="str">
        <f t="shared" si="35"/>
        <v>更新</v>
      </c>
      <c r="S313" t="s">
        <v>24</v>
      </c>
      <c r="T313" t="str">
        <f t="shared" si="36"/>
        <v>11.5 规划风险应对</v>
      </c>
      <c r="U313" t="s">
        <v>24</v>
      </c>
      <c r="V313" t="s">
        <v>24</v>
      </c>
      <c r="W313" t="str">
        <f t="shared" si="37"/>
        <v/>
      </c>
      <c r="X313" t="s">
        <v>24</v>
      </c>
      <c r="Y313" t="str">
        <f t="shared" si="38"/>
        <v>更新</v>
      </c>
      <c r="Z313" t="s">
        <v>24</v>
      </c>
      <c r="AA313" t="str">
        <f t="shared" si="39"/>
        <v>[风险报告](项目文件-风险报告)</v>
      </c>
      <c r="AB313" t="s">
        <v>24</v>
      </c>
    </row>
    <row r="314" spans="2:28">
      <c r="B314">
        <v>11.5</v>
      </c>
      <c r="C314" t="s">
        <v>88</v>
      </c>
      <c r="D314" t="s">
        <v>131</v>
      </c>
      <c r="G314" t="str">
        <f t="shared" si="32"/>
        <v>输入经验教训登记册</v>
      </c>
      <c r="H314" t="str">
        <f>VLOOKUP(B314,'表-章节'!A:C,2,FALSE)</f>
        <v>11.5</v>
      </c>
      <c r="I314" t="str">
        <f>VLOOKUP(B314,'表-章节'!A:C,3,FALSE)</f>
        <v>11.5 规划风险应对</v>
      </c>
      <c r="J314">
        <f>IF(AND(C314="输出",ISNA(VLOOKUP("输出"&amp;D314,D$1:D313,1,FALSE))),J313+1,J313)</f>
        <v>33</v>
      </c>
      <c r="K314">
        <f>VLOOKUP("输出"&amp;D314,G:J,4,FALSE)</f>
        <v>3</v>
      </c>
      <c r="L314">
        <f t="shared" si="33"/>
        <v>3</v>
      </c>
      <c r="M314" t="s">
        <v>175</v>
      </c>
      <c r="O314" t="s">
        <v>24</v>
      </c>
      <c r="P314" t="str">
        <f t="shared" si="34"/>
        <v>[经验教训登记册](项目文件-经验教训登记册)</v>
      </c>
      <c r="Q314" t="s">
        <v>24</v>
      </c>
      <c r="R314" t="str">
        <f t="shared" si="35"/>
        <v>输入</v>
      </c>
      <c r="S314" t="s">
        <v>24</v>
      </c>
      <c r="T314" t="str">
        <f t="shared" si="36"/>
        <v>11.5 规划风险应对</v>
      </c>
      <c r="U314" t="s">
        <v>24</v>
      </c>
      <c r="V314" t="s">
        <v>24</v>
      </c>
      <c r="W314" t="str">
        <f t="shared" si="37"/>
        <v/>
      </c>
      <c r="X314" t="s">
        <v>24</v>
      </c>
      <c r="Y314" t="str">
        <f t="shared" si="38"/>
        <v>输入</v>
      </c>
      <c r="Z314" t="s">
        <v>24</v>
      </c>
      <c r="AA314" t="str">
        <f t="shared" si="39"/>
        <v>[经验教训登记册](项目文件-经验教训登记册)</v>
      </c>
      <c r="AB314" t="s">
        <v>24</v>
      </c>
    </row>
    <row r="315" spans="2:28">
      <c r="B315">
        <v>11.5</v>
      </c>
      <c r="C315" t="s">
        <v>88</v>
      </c>
      <c r="D315" t="s">
        <v>134</v>
      </c>
      <c r="G315" t="str">
        <f t="shared" si="32"/>
        <v>输入项目进度计划</v>
      </c>
      <c r="H315" t="str">
        <f>VLOOKUP(B315,'表-章节'!A:C,2,FALSE)</f>
        <v>11.5</v>
      </c>
      <c r="I315" t="str">
        <f>VLOOKUP(B315,'表-章节'!A:C,3,FALSE)</f>
        <v>11.5 规划风险应对</v>
      </c>
      <c r="J315">
        <f>IF(AND(C315="输出",ISNA(VLOOKUP("输出"&amp;D315,D$1:D314,1,FALSE))),J314+1,J314)</f>
        <v>33</v>
      </c>
      <c r="K315">
        <f>VLOOKUP("输出"&amp;D315,G:J,4,FALSE)</f>
        <v>13</v>
      </c>
      <c r="L315">
        <f t="shared" si="33"/>
        <v>3</v>
      </c>
      <c r="M315" t="s">
        <v>200</v>
      </c>
      <c r="O315" t="s">
        <v>24</v>
      </c>
      <c r="P315" t="str">
        <f t="shared" si="34"/>
        <v>[项目进度计划](项目文件-项目进度计划)</v>
      </c>
      <c r="Q315" t="s">
        <v>24</v>
      </c>
      <c r="R315" t="str">
        <f t="shared" si="35"/>
        <v>输入</v>
      </c>
      <c r="S315" t="s">
        <v>24</v>
      </c>
      <c r="T315" t="str">
        <f t="shared" si="36"/>
        <v>11.5 规划风险应对</v>
      </c>
      <c r="U315" t="s">
        <v>24</v>
      </c>
      <c r="V315" t="s">
        <v>24</v>
      </c>
      <c r="W315" t="str">
        <f t="shared" si="37"/>
        <v/>
      </c>
      <c r="X315" t="s">
        <v>24</v>
      </c>
      <c r="Y315" t="str">
        <f t="shared" si="38"/>
        <v>输入</v>
      </c>
      <c r="Z315" t="s">
        <v>24</v>
      </c>
      <c r="AA315" t="str">
        <f t="shared" si="39"/>
        <v>[项目进度计划](项目文件-项目进度计划)</v>
      </c>
      <c r="AB315" t="s">
        <v>24</v>
      </c>
    </row>
    <row r="316" spans="2:28">
      <c r="B316">
        <v>11.5</v>
      </c>
      <c r="C316" t="s">
        <v>88</v>
      </c>
      <c r="D316" t="s">
        <v>153</v>
      </c>
      <c r="G316" t="str">
        <f t="shared" si="32"/>
        <v>输入资源分解结构</v>
      </c>
      <c r="H316" t="str">
        <f>VLOOKUP(B316,'表-章节'!A:C,2,FALSE)</f>
        <v>11.5</v>
      </c>
      <c r="I316" t="str">
        <f>VLOOKUP(B316,'表-章节'!A:C,3,FALSE)</f>
        <v>11.5 规划风险应对</v>
      </c>
      <c r="J316">
        <f>IF(AND(C316="输出",ISNA(VLOOKUP("输出"&amp;D316,D$1:D315,1,FALSE))),J315+1,J315)</f>
        <v>33</v>
      </c>
      <c r="K316">
        <f>VLOOKUP("输出"&amp;D316,G:J,4,FALSE)</f>
        <v>27</v>
      </c>
      <c r="L316">
        <f t="shared" si="33"/>
        <v>3</v>
      </c>
      <c r="M316" t="s">
        <v>242</v>
      </c>
      <c r="O316" t="s">
        <v>24</v>
      </c>
      <c r="P316" t="str">
        <f t="shared" si="34"/>
        <v>[资源分解结构](项目文件-资源分解结构)</v>
      </c>
      <c r="Q316" t="s">
        <v>24</v>
      </c>
      <c r="R316" t="str">
        <f t="shared" si="35"/>
        <v>输入</v>
      </c>
      <c r="S316" t="s">
        <v>24</v>
      </c>
      <c r="T316" t="str">
        <f t="shared" si="36"/>
        <v>11.5 规划风险应对</v>
      </c>
      <c r="U316" t="s">
        <v>24</v>
      </c>
      <c r="V316" t="s">
        <v>24</v>
      </c>
      <c r="W316" t="str">
        <f t="shared" si="37"/>
        <v/>
      </c>
      <c r="X316" t="s">
        <v>24</v>
      </c>
      <c r="Y316" t="str">
        <f t="shared" si="38"/>
        <v>输入</v>
      </c>
      <c r="Z316" t="s">
        <v>24</v>
      </c>
      <c r="AA316" t="str">
        <f t="shared" si="39"/>
        <v>[资源分解结构](项目文件-资源分解结构)</v>
      </c>
      <c r="AB316" t="s">
        <v>24</v>
      </c>
    </row>
    <row r="317" spans="2:28">
      <c r="B317">
        <v>11.5</v>
      </c>
      <c r="C317" t="s">
        <v>88</v>
      </c>
      <c r="D317" t="s">
        <v>154</v>
      </c>
      <c r="G317" t="str">
        <f t="shared" si="32"/>
        <v>输入资源日历</v>
      </c>
      <c r="H317" t="str">
        <f>VLOOKUP(B317,'表-章节'!A:C,2,FALSE)</f>
        <v>11.5</v>
      </c>
      <c r="I317" t="str">
        <f>VLOOKUP(B317,'表-章节'!A:C,3,FALSE)</f>
        <v>11.5 规划风险应对</v>
      </c>
      <c r="J317">
        <f>IF(AND(C317="输出",ISNA(VLOOKUP("输出"&amp;D317,D$1:D316,1,FALSE))),J316+1,J316)</f>
        <v>33</v>
      </c>
      <c r="K317">
        <f>VLOOKUP("输出"&amp;D317,G:J,4,FALSE)</f>
        <v>30</v>
      </c>
      <c r="L317">
        <f t="shared" si="33"/>
        <v>3</v>
      </c>
      <c r="M317" t="s">
        <v>243</v>
      </c>
      <c r="O317" t="s">
        <v>24</v>
      </c>
      <c r="P317" t="str">
        <f t="shared" si="34"/>
        <v>[资源日历](项目文件-资源日历)</v>
      </c>
      <c r="Q317" t="s">
        <v>24</v>
      </c>
      <c r="R317" t="str">
        <f t="shared" si="35"/>
        <v>输入</v>
      </c>
      <c r="S317" t="s">
        <v>24</v>
      </c>
      <c r="T317" t="str">
        <f t="shared" si="36"/>
        <v>11.5 规划风险应对</v>
      </c>
      <c r="U317" t="s">
        <v>24</v>
      </c>
      <c r="V317" t="s">
        <v>24</v>
      </c>
      <c r="W317" t="str">
        <f t="shared" si="37"/>
        <v/>
      </c>
      <c r="X317" t="s">
        <v>24</v>
      </c>
      <c r="Y317" t="str">
        <f t="shared" si="38"/>
        <v>输入</v>
      </c>
      <c r="Z317" t="s">
        <v>24</v>
      </c>
      <c r="AA317" t="str">
        <f t="shared" si="39"/>
        <v>[资源日历](项目文件-资源日历)</v>
      </c>
      <c r="AB317" t="s">
        <v>24</v>
      </c>
    </row>
    <row r="318" spans="2:28">
      <c r="B318">
        <v>11.5</v>
      </c>
      <c r="C318" t="s">
        <v>88</v>
      </c>
      <c r="D318" t="s">
        <v>137</v>
      </c>
      <c r="G318" t="str">
        <f t="shared" si="32"/>
        <v>输入风险登记册</v>
      </c>
      <c r="H318" t="str">
        <f>VLOOKUP(B318,'表-章节'!A:C,2,FALSE)</f>
        <v>11.5</v>
      </c>
      <c r="I318" t="str">
        <f>VLOOKUP(B318,'表-章节'!A:C,3,FALSE)</f>
        <v>11.5 规划风险应对</v>
      </c>
      <c r="J318">
        <f>IF(AND(C318="输出",ISNA(VLOOKUP("输出"&amp;D318,D$1:D317,1,FALSE))),J317+1,J317)</f>
        <v>33</v>
      </c>
      <c r="K318">
        <f>VLOOKUP("输出"&amp;D318,G:J,4,FALSE)</f>
        <v>32</v>
      </c>
      <c r="L318">
        <f t="shared" si="33"/>
        <v>3</v>
      </c>
      <c r="M318" t="s">
        <v>228</v>
      </c>
      <c r="O318" t="s">
        <v>24</v>
      </c>
      <c r="P318" t="str">
        <f t="shared" si="34"/>
        <v>[风险登记册](项目文件-风险登记册)</v>
      </c>
      <c r="Q318" t="s">
        <v>24</v>
      </c>
      <c r="R318" t="str">
        <f t="shared" si="35"/>
        <v>输入</v>
      </c>
      <c r="S318" t="s">
        <v>24</v>
      </c>
      <c r="T318" t="str">
        <f t="shared" si="36"/>
        <v>11.5 规划风险应对</v>
      </c>
      <c r="U318" t="s">
        <v>24</v>
      </c>
      <c r="V318" t="s">
        <v>24</v>
      </c>
      <c r="W318" t="str">
        <f t="shared" si="37"/>
        <v/>
      </c>
      <c r="X318" t="s">
        <v>24</v>
      </c>
      <c r="Y318" t="str">
        <f t="shared" si="38"/>
        <v>输入</v>
      </c>
      <c r="Z318" t="s">
        <v>24</v>
      </c>
      <c r="AA318" t="str">
        <f t="shared" si="39"/>
        <v>[风险登记册](项目文件-风险登记册)</v>
      </c>
      <c r="AB318" t="s">
        <v>24</v>
      </c>
    </row>
    <row r="319" spans="2:28">
      <c r="B319">
        <v>11.5</v>
      </c>
      <c r="C319" t="s">
        <v>88</v>
      </c>
      <c r="D319" t="s">
        <v>139</v>
      </c>
      <c r="G319" t="str">
        <f t="shared" si="32"/>
        <v>输入风险报告</v>
      </c>
      <c r="H319" t="str">
        <f>VLOOKUP(B319,'表-章节'!A:C,2,FALSE)</f>
        <v>11.5</v>
      </c>
      <c r="I319" t="str">
        <f>VLOOKUP(B319,'表-章节'!A:C,3,FALSE)</f>
        <v>11.5 规划风险应对</v>
      </c>
      <c r="J319">
        <f>IF(AND(C319="输出",ISNA(VLOOKUP("输出"&amp;D319,D$1:D318,1,FALSE))),J318+1,J318)</f>
        <v>33</v>
      </c>
      <c r="K319">
        <f>VLOOKUP("输出"&amp;D319,G:J,4,FALSE)</f>
        <v>33</v>
      </c>
      <c r="L319">
        <f t="shared" si="33"/>
        <v>3</v>
      </c>
      <c r="M319" t="s">
        <v>229</v>
      </c>
      <c r="O319" t="s">
        <v>24</v>
      </c>
      <c r="P319" t="str">
        <f t="shared" si="34"/>
        <v>[风险报告](项目文件-风险报告)</v>
      </c>
      <c r="Q319" t="s">
        <v>24</v>
      </c>
      <c r="R319" t="str">
        <f t="shared" si="35"/>
        <v>输入</v>
      </c>
      <c r="S319" t="s">
        <v>24</v>
      </c>
      <c r="T319" t="str">
        <f t="shared" si="36"/>
        <v>11.5 规划风险应对</v>
      </c>
      <c r="U319" t="s">
        <v>24</v>
      </c>
      <c r="V319" t="s">
        <v>24</v>
      </c>
      <c r="W319" t="str">
        <f t="shared" si="37"/>
        <v/>
      </c>
      <c r="X319" t="s">
        <v>24</v>
      </c>
      <c r="Y319" t="str">
        <f t="shared" si="38"/>
        <v>输入</v>
      </c>
      <c r="Z319" t="s">
        <v>24</v>
      </c>
      <c r="AA319" t="str">
        <f t="shared" si="39"/>
        <v>[风险报告](项目文件-风险报告)</v>
      </c>
      <c r="AB319" t="s">
        <v>24</v>
      </c>
    </row>
    <row r="320" spans="2:28">
      <c r="B320">
        <v>11.5</v>
      </c>
      <c r="C320" t="s">
        <v>88</v>
      </c>
      <c r="D320" t="s">
        <v>140</v>
      </c>
      <c r="G320" t="str">
        <f t="shared" si="32"/>
        <v>输入相关方登记册</v>
      </c>
      <c r="H320" t="str">
        <f>VLOOKUP(B320,'表-章节'!A:C,2,FALSE)</f>
        <v>11.5</v>
      </c>
      <c r="I320" t="str">
        <f>VLOOKUP(B320,'表-章节'!A:C,3,FALSE)</f>
        <v>11.5 规划风险应对</v>
      </c>
      <c r="J320">
        <f>IF(AND(C320="输出",ISNA(VLOOKUP("输出"&amp;D320,D$1:D319,1,FALSE))),J319+1,J319)</f>
        <v>33</v>
      </c>
      <c r="K320">
        <f>VLOOKUP("输出"&amp;D320,G:J,4,FALSE)</f>
        <v>35</v>
      </c>
      <c r="L320">
        <f t="shared" si="33"/>
        <v>3</v>
      </c>
      <c r="M320" t="s">
        <v>232</v>
      </c>
      <c r="O320" t="s">
        <v>24</v>
      </c>
      <c r="P320" t="str">
        <f t="shared" si="34"/>
        <v>[相关方登记册](项目文件-相关方登记册)</v>
      </c>
      <c r="Q320" t="s">
        <v>24</v>
      </c>
      <c r="R320" t="str">
        <f t="shared" si="35"/>
        <v>输入</v>
      </c>
      <c r="S320" t="s">
        <v>24</v>
      </c>
      <c r="T320" t="str">
        <f t="shared" si="36"/>
        <v>11.5 规划风险应对</v>
      </c>
      <c r="U320" t="s">
        <v>24</v>
      </c>
      <c r="V320" t="s">
        <v>24</v>
      </c>
      <c r="W320" t="str">
        <f t="shared" si="37"/>
        <v/>
      </c>
      <c r="X320" t="s">
        <v>24</v>
      </c>
      <c r="Y320" t="str">
        <f t="shared" si="38"/>
        <v>输入</v>
      </c>
      <c r="Z320" t="s">
        <v>24</v>
      </c>
      <c r="AA320" t="str">
        <f t="shared" si="39"/>
        <v>[相关方登记册](项目文件-相关方登记册)</v>
      </c>
      <c r="AB320" t="s">
        <v>24</v>
      </c>
    </row>
    <row r="321" spans="2:28">
      <c r="B321">
        <v>11.6</v>
      </c>
      <c r="C321" t="s">
        <v>86</v>
      </c>
      <c r="D321" t="s">
        <v>129</v>
      </c>
      <c r="G321" t="str">
        <f t="shared" si="32"/>
        <v>更新问题日志</v>
      </c>
      <c r="H321" t="str">
        <f>VLOOKUP(B321,'表-章节'!A:C,2,FALSE)</f>
        <v>11.6</v>
      </c>
      <c r="I321" t="str">
        <f>VLOOKUP(B321,'表-章节'!A:C,3,FALSE)</f>
        <v>11.6 实施风险应对</v>
      </c>
      <c r="J321">
        <f>IF(AND(C321="输出",ISNA(VLOOKUP("输出"&amp;D321,D$1:D320,1,FALSE))),J320+1,J320)</f>
        <v>33</v>
      </c>
      <c r="K321">
        <f>VLOOKUP("输出"&amp;D321,G:J,4,FALSE)</f>
        <v>2</v>
      </c>
      <c r="L321">
        <f t="shared" si="33"/>
        <v>2</v>
      </c>
      <c r="M321" t="s">
        <v>233</v>
      </c>
      <c r="O321" t="s">
        <v>24</v>
      </c>
      <c r="P321" t="str">
        <f t="shared" si="34"/>
        <v>[问题日志](项目文件-问题日志)</v>
      </c>
      <c r="Q321" t="s">
        <v>24</v>
      </c>
      <c r="R321" t="str">
        <f t="shared" si="35"/>
        <v>更新</v>
      </c>
      <c r="S321" t="s">
        <v>24</v>
      </c>
      <c r="T321" t="str">
        <f t="shared" si="36"/>
        <v>11.6 实施风险应对</v>
      </c>
      <c r="U321" t="s">
        <v>24</v>
      </c>
      <c r="V321" t="s">
        <v>24</v>
      </c>
      <c r="W321" t="str">
        <f t="shared" si="37"/>
        <v>11.6 实施风险应对</v>
      </c>
      <c r="X321" t="s">
        <v>24</v>
      </c>
      <c r="Y321" t="str">
        <f t="shared" si="38"/>
        <v>更新</v>
      </c>
      <c r="Z321" t="s">
        <v>24</v>
      </c>
      <c r="AA321" t="str">
        <f t="shared" si="39"/>
        <v>[问题日志](项目文件-问题日志)</v>
      </c>
      <c r="AB321" t="s">
        <v>24</v>
      </c>
    </row>
    <row r="322" spans="2:28">
      <c r="B322">
        <v>11.6</v>
      </c>
      <c r="C322" t="s">
        <v>86</v>
      </c>
      <c r="D322" t="s">
        <v>131</v>
      </c>
      <c r="G322" t="str">
        <f t="shared" si="32"/>
        <v>更新经验教训登记册</v>
      </c>
      <c r="H322" t="str">
        <f>VLOOKUP(B322,'表-章节'!A:C,2,FALSE)</f>
        <v>11.6</v>
      </c>
      <c r="I322" t="str">
        <f>VLOOKUP(B322,'表-章节'!A:C,3,FALSE)</f>
        <v>11.6 实施风险应对</v>
      </c>
      <c r="J322">
        <f>IF(AND(C322="输出",ISNA(VLOOKUP("输出"&amp;D322,D$1:D321,1,FALSE))),J321+1,J321)</f>
        <v>33</v>
      </c>
      <c r="K322">
        <f>VLOOKUP("输出"&amp;D322,G:J,4,FALSE)</f>
        <v>3</v>
      </c>
      <c r="L322">
        <f t="shared" si="33"/>
        <v>2</v>
      </c>
      <c r="M322" t="s">
        <v>223</v>
      </c>
      <c r="O322" t="s">
        <v>24</v>
      </c>
      <c r="P322" t="str">
        <f t="shared" si="34"/>
        <v>[经验教训登记册](项目文件-经验教训登记册)</v>
      </c>
      <c r="Q322" t="s">
        <v>24</v>
      </c>
      <c r="R322" t="str">
        <f t="shared" si="35"/>
        <v>更新</v>
      </c>
      <c r="S322" t="s">
        <v>24</v>
      </c>
      <c r="T322" t="str">
        <f t="shared" si="36"/>
        <v>11.6 实施风险应对</v>
      </c>
      <c r="U322" t="s">
        <v>24</v>
      </c>
      <c r="V322" t="s">
        <v>24</v>
      </c>
      <c r="W322" t="str">
        <f t="shared" si="37"/>
        <v/>
      </c>
      <c r="X322" t="s">
        <v>24</v>
      </c>
      <c r="Y322" t="str">
        <f t="shared" si="38"/>
        <v>更新</v>
      </c>
      <c r="Z322" t="s">
        <v>24</v>
      </c>
      <c r="AA322" t="str">
        <f t="shared" si="39"/>
        <v>[经验教训登记册](项目文件-经验教训登记册)</v>
      </c>
      <c r="AB322" t="s">
        <v>24</v>
      </c>
    </row>
    <row r="323" spans="2:28">
      <c r="B323">
        <v>11.6</v>
      </c>
      <c r="C323" t="s">
        <v>86</v>
      </c>
      <c r="D323" t="s">
        <v>136</v>
      </c>
      <c r="G323" t="str">
        <f t="shared" ref="G323:G386" si="40">C323&amp;D323</f>
        <v>更新项目团队派工单</v>
      </c>
      <c r="H323" t="str">
        <f>VLOOKUP(B323,'表-章节'!A:C,2,FALSE)</f>
        <v>11.6</v>
      </c>
      <c r="I323" t="str">
        <f>VLOOKUP(B323,'表-章节'!A:C,3,FALSE)</f>
        <v>11.6 实施风险应对</v>
      </c>
      <c r="J323">
        <f>IF(AND(C323="输出",ISNA(VLOOKUP("输出"&amp;D323,D$1:D322,1,FALSE))),J322+1,J322)</f>
        <v>33</v>
      </c>
      <c r="K323">
        <f>VLOOKUP("输出"&amp;D323,G:J,4,FALSE)</f>
        <v>29</v>
      </c>
      <c r="L323">
        <f t="shared" ref="L323:L386" si="41">IF(C323="输出",1,IF(C323="更新",2,3))</f>
        <v>2</v>
      </c>
      <c r="M323" t="s">
        <v>259</v>
      </c>
      <c r="O323" t="s">
        <v>24</v>
      </c>
      <c r="P323" t="str">
        <f t="shared" ref="P323:P386" si="42">IF(D323&lt;&gt;D322,"["&amp;D323&amp;"](项目文件-"&amp;D323&amp;")","")</f>
        <v>[项目团队派工单](项目文件-项目团队派工单)</v>
      </c>
      <c r="Q323" t="s">
        <v>24</v>
      </c>
      <c r="R323" t="str">
        <f t="shared" ref="R323:R386" si="43">C323</f>
        <v>更新</v>
      </c>
      <c r="S323" t="s">
        <v>24</v>
      </c>
      <c r="T323" t="str">
        <f t="shared" ref="T323:T386" si="44">I323</f>
        <v>11.6 实施风险应对</v>
      </c>
      <c r="U323" t="s">
        <v>24</v>
      </c>
      <c r="V323" t="s">
        <v>24</v>
      </c>
      <c r="W323" t="str">
        <f t="shared" ref="W323:W386" si="45">IF(I323&lt;&gt;I322,I323,"")</f>
        <v/>
      </c>
      <c r="X323" t="s">
        <v>24</v>
      </c>
      <c r="Y323" t="str">
        <f t="shared" ref="Y323:Y386" si="46">C323</f>
        <v>更新</v>
      </c>
      <c r="Z323" t="s">
        <v>24</v>
      </c>
      <c r="AA323" t="str">
        <f t="shared" ref="AA323:AA386" si="47">"["&amp;D323&amp;"](项目文件-"&amp;D323&amp;")"</f>
        <v>[项目团队派工单](项目文件-项目团队派工单)</v>
      </c>
      <c r="AB323" t="s">
        <v>24</v>
      </c>
    </row>
    <row r="324" spans="2:28">
      <c r="B324">
        <v>11.6</v>
      </c>
      <c r="C324" t="s">
        <v>86</v>
      </c>
      <c r="D324" t="s">
        <v>137</v>
      </c>
      <c r="G324" t="str">
        <f t="shared" si="40"/>
        <v>更新风险登记册</v>
      </c>
      <c r="H324" t="str">
        <f>VLOOKUP(B324,'表-章节'!A:C,2,FALSE)</f>
        <v>11.6</v>
      </c>
      <c r="I324" t="str">
        <f>VLOOKUP(B324,'表-章节'!A:C,3,FALSE)</f>
        <v>11.6 实施风险应对</v>
      </c>
      <c r="J324">
        <f>IF(AND(C324="输出",ISNA(VLOOKUP("输出"&amp;D324,D$1:D323,1,FALSE))),J323+1,J323)</f>
        <v>33</v>
      </c>
      <c r="K324">
        <f>VLOOKUP("输出"&amp;D324,G:J,4,FALSE)</f>
        <v>32</v>
      </c>
      <c r="L324">
        <f t="shared" si="41"/>
        <v>2</v>
      </c>
      <c r="M324" t="s">
        <v>225</v>
      </c>
      <c r="O324" t="s">
        <v>24</v>
      </c>
      <c r="P324" t="str">
        <f t="shared" si="42"/>
        <v>[风险登记册](项目文件-风险登记册)</v>
      </c>
      <c r="Q324" t="s">
        <v>24</v>
      </c>
      <c r="R324" t="str">
        <f t="shared" si="43"/>
        <v>更新</v>
      </c>
      <c r="S324" t="s">
        <v>24</v>
      </c>
      <c r="T324" t="str">
        <f t="shared" si="44"/>
        <v>11.6 实施风险应对</v>
      </c>
      <c r="U324" t="s">
        <v>24</v>
      </c>
      <c r="V324" t="s">
        <v>24</v>
      </c>
      <c r="W324" t="str">
        <f t="shared" si="45"/>
        <v/>
      </c>
      <c r="X324" t="s">
        <v>24</v>
      </c>
      <c r="Y324" t="str">
        <f t="shared" si="46"/>
        <v>更新</v>
      </c>
      <c r="Z324" t="s">
        <v>24</v>
      </c>
      <c r="AA324" t="str">
        <f t="shared" si="47"/>
        <v>[风险登记册](项目文件-风险登记册)</v>
      </c>
      <c r="AB324" t="s">
        <v>24</v>
      </c>
    </row>
    <row r="325" spans="2:28">
      <c r="B325">
        <v>11.6</v>
      </c>
      <c r="C325" t="s">
        <v>86</v>
      </c>
      <c r="D325" t="s">
        <v>139</v>
      </c>
      <c r="G325" t="str">
        <f t="shared" si="40"/>
        <v>更新风险报告</v>
      </c>
      <c r="H325" t="str">
        <f>VLOOKUP(B325,'表-章节'!A:C,2,FALSE)</f>
        <v>11.6</v>
      </c>
      <c r="I325" t="str">
        <f>VLOOKUP(B325,'表-章节'!A:C,3,FALSE)</f>
        <v>11.6 实施风险应对</v>
      </c>
      <c r="J325">
        <f>IF(AND(C325="输出",ISNA(VLOOKUP("输出"&amp;D325,D$1:D324,1,FALSE))),J324+1,J324)</f>
        <v>33</v>
      </c>
      <c r="K325">
        <f>VLOOKUP("输出"&amp;D325,G:J,4,FALSE)</f>
        <v>33</v>
      </c>
      <c r="L325">
        <f t="shared" si="41"/>
        <v>2</v>
      </c>
      <c r="M325" t="s">
        <v>235</v>
      </c>
      <c r="O325" t="s">
        <v>24</v>
      </c>
      <c r="P325" t="str">
        <f t="shared" si="42"/>
        <v>[风险报告](项目文件-风险报告)</v>
      </c>
      <c r="Q325" t="s">
        <v>24</v>
      </c>
      <c r="R325" t="str">
        <f t="shared" si="43"/>
        <v>更新</v>
      </c>
      <c r="S325" t="s">
        <v>24</v>
      </c>
      <c r="T325" t="str">
        <f t="shared" si="44"/>
        <v>11.6 实施风险应对</v>
      </c>
      <c r="U325" t="s">
        <v>24</v>
      </c>
      <c r="V325" t="s">
        <v>24</v>
      </c>
      <c r="W325" t="str">
        <f t="shared" si="45"/>
        <v/>
      </c>
      <c r="X325" t="s">
        <v>24</v>
      </c>
      <c r="Y325" t="str">
        <f t="shared" si="46"/>
        <v>更新</v>
      </c>
      <c r="Z325" t="s">
        <v>24</v>
      </c>
      <c r="AA325" t="str">
        <f t="shared" si="47"/>
        <v>[风险报告](项目文件-风险报告)</v>
      </c>
      <c r="AB325" t="s">
        <v>24</v>
      </c>
    </row>
    <row r="326" spans="2:28">
      <c r="B326">
        <v>11.6</v>
      </c>
      <c r="C326" t="s">
        <v>88</v>
      </c>
      <c r="D326" t="s">
        <v>131</v>
      </c>
      <c r="G326" t="str">
        <f t="shared" si="40"/>
        <v>输入经验教训登记册</v>
      </c>
      <c r="H326" t="str">
        <f>VLOOKUP(B326,'表-章节'!A:C,2,FALSE)</f>
        <v>11.6</v>
      </c>
      <c r="I326" t="str">
        <f>VLOOKUP(B326,'表-章节'!A:C,3,FALSE)</f>
        <v>11.6 实施风险应对</v>
      </c>
      <c r="J326">
        <f>IF(AND(C326="输出",ISNA(VLOOKUP("输出"&amp;D326,D$1:D325,1,FALSE))),J325+1,J325)</f>
        <v>33</v>
      </c>
      <c r="K326">
        <f>VLOOKUP("输出"&amp;D326,G:J,4,FALSE)</f>
        <v>3</v>
      </c>
      <c r="L326">
        <f t="shared" si="41"/>
        <v>3</v>
      </c>
      <c r="M326" t="s">
        <v>175</v>
      </c>
      <c r="O326" t="s">
        <v>24</v>
      </c>
      <c r="P326" t="str">
        <f t="shared" si="42"/>
        <v>[经验教训登记册](项目文件-经验教训登记册)</v>
      </c>
      <c r="Q326" t="s">
        <v>24</v>
      </c>
      <c r="R326" t="str">
        <f t="shared" si="43"/>
        <v>输入</v>
      </c>
      <c r="S326" t="s">
        <v>24</v>
      </c>
      <c r="T326" t="str">
        <f t="shared" si="44"/>
        <v>11.6 实施风险应对</v>
      </c>
      <c r="U326" t="s">
        <v>24</v>
      </c>
      <c r="V326" t="s">
        <v>24</v>
      </c>
      <c r="W326" t="str">
        <f t="shared" si="45"/>
        <v/>
      </c>
      <c r="X326" t="s">
        <v>24</v>
      </c>
      <c r="Y326" t="str">
        <f t="shared" si="46"/>
        <v>输入</v>
      </c>
      <c r="Z326" t="s">
        <v>24</v>
      </c>
      <c r="AA326" t="str">
        <f t="shared" si="47"/>
        <v>[经验教训登记册](项目文件-经验教训登记册)</v>
      </c>
      <c r="AB326" t="s">
        <v>24</v>
      </c>
    </row>
    <row r="327" spans="2:28">
      <c r="B327">
        <v>11.6</v>
      </c>
      <c r="C327" t="s">
        <v>88</v>
      </c>
      <c r="D327" t="s">
        <v>137</v>
      </c>
      <c r="G327" t="str">
        <f t="shared" si="40"/>
        <v>输入风险登记册</v>
      </c>
      <c r="H327" t="str">
        <f>VLOOKUP(B327,'表-章节'!A:C,2,FALSE)</f>
        <v>11.6</v>
      </c>
      <c r="I327" t="str">
        <f>VLOOKUP(B327,'表-章节'!A:C,3,FALSE)</f>
        <v>11.6 实施风险应对</v>
      </c>
      <c r="J327">
        <f>IF(AND(C327="输出",ISNA(VLOOKUP("输出"&amp;D327,D$1:D326,1,FALSE))),J326+1,J326)</f>
        <v>33</v>
      </c>
      <c r="K327">
        <f>VLOOKUP("输出"&amp;D327,G:J,4,FALSE)</f>
        <v>32</v>
      </c>
      <c r="L327">
        <f t="shared" si="41"/>
        <v>3</v>
      </c>
      <c r="M327" t="s">
        <v>228</v>
      </c>
      <c r="O327" t="s">
        <v>24</v>
      </c>
      <c r="P327" t="str">
        <f t="shared" si="42"/>
        <v>[风险登记册](项目文件-风险登记册)</v>
      </c>
      <c r="Q327" t="s">
        <v>24</v>
      </c>
      <c r="R327" t="str">
        <f t="shared" si="43"/>
        <v>输入</v>
      </c>
      <c r="S327" t="s">
        <v>24</v>
      </c>
      <c r="T327" t="str">
        <f t="shared" si="44"/>
        <v>11.6 实施风险应对</v>
      </c>
      <c r="U327" t="s">
        <v>24</v>
      </c>
      <c r="V327" t="s">
        <v>24</v>
      </c>
      <c r="W327" t="str">
        <f t="shared" si="45"/>
        <v/>
      </c>
      <c r="X327" t="s">
        <v>24</v>
      </c>
      <c r="Y327" t="str">
        <f t="shared" si="46"/>
        <v>输入</v>
      </c>
      <c r="Z327" t="s">
        <v>24</v>
      </c>
      <c r="AA327" t="str">
        <f t="shared" si="47"/>
        <v>[风险登记册](项目文件-风险登记册)</v>
      </c>
      <c r="AB327" t="s">
        <v>24</v>
      </c>
    </row>
    <row r="328" spans="2:28">
      <c r="B328">
        <v>11.6</v>
      </c>
      <c r="C328" t="s">
        <v>88</v>
      </c>
      <c r="D328" t="s">
        <v>139</v>
      </c>
      <c r="G328" t="str">
        <f t="shared" si="40"/>
        <v>输入风险报告</v>
      </c>
      <c r="H328" t="str">
        <f>VLOOKUP(B328,'表-章节'!A:C,2,FALSE)</f>
        <v>11.6</v>
      </c>
      <c r="I328" t="str">
        <f>VLOOKUP(B328,'表-章节'!A:C,3,FALSE)</f>
        <v>11.6 实施风险应对</v>
      </c>
      <c r="J328">
        <f>IF(AND(C328="输出",ISNA(VLOOKUP("输出"&amp;D328,D$1:D327,1,FALSE))),J327+1,J327)</f>
        <v>33</v>
      </c>
      <c r="K328">
        <f>VLOOKUP("输出"&amp;D328,G:J,4,FALSE)</f>
        <v>33</v>
      </c>
      <c r="L328">
        <f t="shared" si="41"/>
        <v>3</v>
      </c>
      <c r="M328" t="s">
        <v>229</v>
      </c>
      <c r="O328" t="s">
        <v>24</v>
      </c>
      <c r="P328" t="str">
        <f t="shared" si="42"/>
        <v>[风险报告](项目文件-风险报告)</v>
      </c>
      <c r="Q328" t="s">
        <v>24</v>
      </c>
      <c r="R328" t="str">
        <f t="shared" si="43"/>
        <v>输入</v>
      </c>
      <c r="S328" t="s">
        <v>24</v>
      </c>
      <c r="T328" t="str">
        <f t="shared" si="44"/>
        <v>11.6 实施风险应对</v>
      </c>
      <c r="U328" t="s">
        <v>24</v>
      </c>
      <c r="V328" t="s">
        <v>24</v>
      </c>
      <c r="W328" t="str">
        <f t="shared" si="45"/>
        <v/>
      </c>
      <c r="X328" t="s">
        <v>24</v>
      </c>
      <c r="Y328" t="str">
        <f t="shared" si="46"/>
        <v>输入</v>
      </c>
      <c r="Z328" t="s">
        <v>24</v>
      </c>
      <c r="AA328" t="str">
        <f t="shared" si="47"/>
        <v>[风险报告](项目文件-风险报告)</v>
      </c>
      <c r="AB328" t="s">
        <v>24</v>
      </c>
    </row>
    <row r="329" spans="2:28">
      <c r="B329">
        <v>11.7</v>
      </c>
      <c r="C329" t="s">
        <v>86</v>
      </c>
      <c r="D329" t="s">
        <v>128</v>
      </c>
      <c r="G329" t="str">
        <f t="shared" si="40"/>
        <v>更新假设日志</v>
      </c>
      <c r="H329" t="str">
        <f>VLOOKUP(B329,'表-章节'!A:C,2,FALSE)</f>
        <v>11.7</v>
      </c>
      <c r="I329" t="str">
        <f>VLOOKUP(B329,'表-章节'!A:C,3,FALSE)</f>
        <v>11.7 监督风险</v>
      </c>
      <c r="J329">
        <f>IF(AND(C329="输出",ISNA(VLOOKUP("输出"&amp;D329,D$1:D328,1,FALSE))),J328+1,J328)</f>
        <v>33</v>
      </c>
      <c r="K329">
        <f>VLOOKUP("输出"&amp;D329,G:J,4,FALSE)</f>
        <v>1</v>
      </c>
      <c r="L329">
        <f t="shared" si="41"/>
        <v>2</v>
      </c>
      <c r="M329" t="s">
        <v>222</v>
      </c>
      <c r="O329" t="s">
        <v>24</v>
      </c>
      <c r="P329" t="str">
        <f t="shared" si="42"/>
        <v>[假设日志](项目文件-假设日志)</v>
      </c>
      <c r="Q329" t="s">
        <v>24</v>
      </c>
      <c r="R329" t="str">
        <f t="shared" si="43"/>
        <v>更新</v>
      </c>
      <c r="S329" t="s">
        <v>24</v>
      </c>
      <c r="T329" t="str">
        <f t="shared" si="44"/>
        <v>11.7 监督风险</v>
      </c>
      <c r="U329" t="s">
        <v>24</v>
      </c>
      <c r="V329" t="s">
        <v>24</v>
      </c>
      <c r="W329" t="str">
        <f t="shared" si="45"/>
        <v>11.7 监督风险</v>
      </c>
      <c r="X329" t="s">
        <v>24</v>
      </c>
      <c r="Y329" t="str">
        <f t="shared" si="46"/>
        <v>更新</v>
      </c>
      <c r="Z329" t="s">
        <v>24</v>
      </c>
      <c r="AA329" t="str">
        <f t="shared" si="47"/>
        <v>[假设日志](项目文件-假设日志)</v>
      </c>
      <c r="AB329" t="s">
        <v>24</v>
      </c>
    </row>
    <row r="330" spans="2:28">
      <c r="B330">
        <v>11.7</v>
      </c>
      <c r="C330" t="s">
        <v>86</v>
      </c>
      <c r="D330" t="s">
        <v>129</v>
      </c>
      <c r="G330" t="str">
        <f t="shared" si="40"/>
        <v>更新问题日志</v>
      </c>
      <c r="H330" t="str">
        <f>VLOOKUP(B330,'表-章节'!A:C,2,FALSE)</f>
        <v>11.7</v>
      </c>
      <c r="I330" t="str">
        <f>VLOOKUP(B330,'表-章节'!A:C,3,FALSE)</f>
        <v>11.7 监督风险</v>
      </c>
      <c r="J330">
        <f>IF(AND(C330="输出",ISNA(VLOOKUP("输出"&amp;D330,D$1:D329,1,FALSE))),J329+1,J329)</f>
        <v>33</v>
      </c>
      <c r="K330">
        <f>VLOOKUP("输出"&amp;D330,G:J,4,FALSE)</f>
        <v>2</v>
      </c>
      <c r="L330">
        <f t="shared" si="41"/>
        <v>2</v>
      </c>
      <c r="M330" t="s">
        <v>233</v>
      </c>
      <c r="O330" t="s">
        <v>24</v>
      </c>
      <c r="P330" t="str">
        <f t="shared" si="42"/>
        <v>[问题日志](项目文件-问题日志)</v>
      </c>
      <c r="Q330" t="s">
        <v>24</v>
      </c>
      <c r="R330" t="str">
        <f t="shared" si="43"/>
        <v>更新</v>
      </c>
      <c r="S330" t="s">
        <v>24</v>
      </c>
      <c r="T330" t="str">
        <f t="shared" si="44"/>
        <v>11.7 监督风险</v>
      </c>
      <c r="U330" t="s">
        <v>24</v>
      </c>
      <c r="V330" t="s">
        <v>24</v>
      </c>
      <c r="W330" t="str">
        <f t="shared" si="45"/>
        <v/>
      </c>
      <c r="X330" t="s">
        <v>24</v>
      </c>
      <c r="Y330" t="str">
        <f t="shared" si="46"/>
        <v>更新</v>
      </c>
      <c r="Z330" t="s">
        <v>24</v>
      </c>
      <c r="AA330" t="str">
        <f t="shared" si="47"/>
        <v>[问题日志](项目文件-问题日志)</v>
      </c>
      <c r="AB330" t="s">
        <v>24</v>
      </c>
    </row>
    <row r="331" spans="2:28">
      <c r="B331">
        <v>11.7</v>
      </c>
      <c r="C331" t="s">
        <v>86</v>
      </c>
      <c r="D331" t="s">
        <v>131</v>
      </c>
      <c r="G331" t="str">
        <f t="shared" si="40"/>
        <v>更新经验教训登记册</v>
      </c>
      <c r="H331" t="str">
        <f>VLOOKUP(B331,'表-章节'!A:C,2,FALSE)</f>
        <v>11.7</v>
      </c>
      <c r="I331" t="str">
        <f>VLOOKUP(B331,'表-章节'!A:C,3,FALSE)</f>
        <v>11.7 监督风险</v>
      </c>
      <c r="J331">
        <f>IF(AND(C331="输出",ISNA(VLOOKUP("输出"&amp;D331,D$1:D330,1,FALSE))),J330+1,J330)</f>
        <v>33</v>
      </c>
      <c r="K331">
        <f>VLOOKUP("输出"&amp;D331,G:J,4,FALSE)</f>
        <v>3</v>
      </c>
      <c r="L331">
        <f t="shared" si="41"/>
        <v>2</v>
      </c>
      <c r="M331" t="s">
        <v>223</v>
      </c>
      <c r="O331" t="s">
        <v>24</v>
      </c>
      <c r="P331" t="str">
        <f t="shared" si="42"/>
        <v>[经验教训登记册](项目文件-经验教训登记册)</v>
      </c>
      <c r="Q331" t="s">
        <v>24</v>
      </c>
      <c r="R331" t="str">
        <f t="shared" si="43"/>
        <v>更新</v>
      </c>
      <c r="S331" t="s">
        <v>24</v>
      </c>
      <c r="T331" t="str">
        <f t="shared" si="44"/>
        <v>11.7 监督风险</v>
      </c>
      <c r="U331" t="s">
        <v>24</v>
      </c>
      <c r="V331" t="s">
        <v>24</v>
      </c>
      <c r="W331" t="str">
        <f t="shared" si="45"/>
        <v/>
      </c>
      <c r="X331" t="s">
        <v>24</v>
      </c>
      <c r="Y331" t="str">
        <f t="shared" si="46"/>
        <v>更新</v>
      </c>
      <c r="Z331" t="s">
        <v>24</v>
      </c>
      <c r="AA331" t="str">
        <f t="shared" si="47"/>
        <v>[经验教训登记册](项目文件-经验教训登记册)</v>
      </c>
      <c r="AB331" t="s">
        <v>24</v>
      </c>
    </row>
    <row r="332" spans="2:28">
      <c r="B332">
        <v>11.7</v>
      </c>
      <c r="C332" t="s">
        <v>86</v>
      </c>
      <c r="D332" t="s">
        <v>137</v>
      </c>
      <c r="G332" t="str">
        <f t="shared" si="40"/>
        <v>更新风险登记册</v>
      </c>
      <c r="H332" t="str">
        <f>VLOOKUP(B332,'表-章节'!A:C,2,FALSE)</f>
        <v>11.7</v>
      </c>
      <c r="I332" t="str">
        <f>VLOOKUP(B332,'表-章节'!A:C,3,FALSE)</f>
        <v>11.7 监督风险</v>
      </c>
      <c r="J332">
        <f>IF(AND(C332="输出",ISNA(VLOOKUP("输出"&amp;D332,D$1:D331,1,FALSE))),J331+1,J331)</f>
        <v>33</v>
      </c>
      <c r="K332">
        <f>VLOOKUP("输出"&amp;D332,G:J,4,FALSE)</f>
        <v>32</v>
      </c>
      <c r="L332">
        <f t="shared" si="41"/>
        <v>2</v>
      </c>
      <c r="M332" t="s">
        <v>225</v>
      </c>
      <c r="O332" t="s">
        <v>24</v>
      </c>
      <c r="P332" t="str">
        <f t="shared" si="42"/>
        <v>[风险登记册](项目文件-风险登记册)</v>
      </c>
      <c r="Q332" t="s">
        <v>24</v>
      </c>
      <c r="R332" t="str">
        <f t="shared" si="43"/>
        <v>更新</v>
      </c>
      <c r="S332" t="s">
        <v>24</v>
      </c>
      <c r="T332" t="str">
        <f t="shared" si="44"/>
        <v>11.7 监督风险</v>
      </c>
      <c r="U332" t="s">
        <v>24</v>
      </c>
      <c r="V332" t="s">
        <v>24</v>
      </c>
      <c r="W332" t="str">
        <f t="shared" si="45"/>
        <v/>
      </c>
      <c r="X332" t="s">
        <v>24</v>
      </c>
      <c r="Y332" t="str">
        <f t="shared" si="46"/>
        <v>更新</v>
      </c>
      <c r="Z332" t="s">
        <v>24</v>
      </c>
      <c r="AA332" t="str">
        <f t="shared" si="47"/>
        <v>[风险登记册](项目文件-风险登记册)</v>
      </c>
      <c r="AB332" t="s">
        <v>24</v>
      </c>
    </row>
    <row r="333" spans="2:28">
      <c r="B333">
        <v>11.7</v>
      </c>
      <c r="C333" t="s">
        <v>86</v>
      </c>
      <c r="D333" t="s">
        <v>139</v>
      </c>
      <c r="G333" t="str">
        <f t="shared" si="40"/>
        <v>更新风险报告</v>
      </c>
      <c r="H333" t="str">
        <f>VLOOKUP(B333,'表-章节'!A:C,2,FALSE)</f>
        <v>11.7</v>
      </c>
      <c r="I333" t="str">
        <f>VLOOKUP(B333,'表-章节'!A:C,3,FALSE)</f>
        <v>11.7 监督风险</v>
      </c>
      <c r="J333">
        <f>IF(AND(C333="输出",ISNA(VLOOKUP("输出"&amp;D333,D$1:D332,1,FALSE))),J332+1,J332)</f>
        <v>33</v>
      </c>
      <c r="K333">
        <f>VLOOKUP("输出"&amp;D333,G:J,4,FALSE)</f>
        <v>33</v>
      </c>
      <c r="L333">
        <f t="shared" si="41"/>
        <v>2</v>
      </c>
      <c r="M333" t="s">
        <v>235</v>
      </c>
      <c r="O333" t="s">
        <v>24</v>
      </c>
      <c r="P333" t="str">
        <f t="shared" si="42"/>
        <v>[风险报告](项目文件-风险报告)</v>
      </c>
      <c r="Q333" t="s">
        <v>24</v>
      </c>
      <c r="R333" t="str">
        <f t="shared" si="43"/>
        <v>更新</v>
      </c>
      <c r="S333" t="s">
        <v>24</v>
      </c>
      <c r="T333" t="str">
        <f t="shared" si="44"/>
        <v>11.7 监督风险</v>
      </c>
      <c r="U333" t="s">
        <v>24</v>
      </c>
      <c r="V333" t="s">
        <v>24</v>
      </c>
      <c r="W333" t="str">
        <f t="shared" si="45"/>
        <v/>
      </c>
      <c r="X333" t="s">
        <v>24</v>
      </c>
      <c r="Y333" t="str">
        <f t="shared" si="46"/>
        <v>更新</v>
      </c>
      <c r="Z333" t="s">
        <v>24</v>
      </c>
      <c r="AA333" t="str">
        <f t="shared" si="47"/>
        <v>[风险报告](项目文件-风险报告)</v>
      </c>
      <c r="AB333" t="s">
        <v>24</v>
      </c>
    </row>
    <row r="334" spans="2:28">
      <c r="B334">
        <v>11.7</v>
      </c>
      <c r="C334" t="s">
        <v>88</v>
      </c>
      <c r="D334" t="s">
        <v>129</v>
      </c>
      <c r="G334" t="str">
        <f t="shared" si="40"/>
        <v>输入问题日志</v>
      </c>
      <c r="H334" t="str">
        <f>VLOOKUP(B334,'表-章节'!A:C,2,FALSE)</f>
        <v>11.7</v>
      </c>
      <c r="I334" t="str">
        <f>VLOOKUP(B334,'表-章节'!A:C,3,FALSE)</f>
        <v>11.7 监督风险</v>
      </c>
      <c r="J334">
        <f>IF(AND(C334="输出",ISNA(VLOOKUP("输出"&amp;D334,D$1:D333,1,FALSE))),J333+1,J333)</f>
        <v>33</v>
      </c>
      <c r="K334">
        <f>VLOOKUP("输出"&amp;D334,G:J,4,FALSE)</f>
        <v>2</v>
      </c>
      <c r="L334">
        <f t="shared" si="41"/>
        <v>3</v>
      </c>
      <c r="M334" t="s">
        <v>174</v>
      </c>
      <c r="O334" t="s">
        <v>24</v>
      </c>
      <c r="P334" t="str">
        <f t="shared" si="42"/>
        <v>[问题日志](项目文件-问题日志)</v>
      </c>
      <c r="Q334" t="s">
        <v>24</v>
      </c>
      <c r="R334" t="str">
        <f t="shared" si="43"/>
        <v>输入</v>
      </c>
      <c r="S334" t="s">
        <v>24</v>
      </c>
      <c r="T334" t="str">
        <f t="shared" si="44"/>
        <v>11.7 监督风险</v>
      </c>
      <c r="U334" t="s">
        <v>24</v>
      </c>
      <c r="V334" t="s">
        <v>24</v>
      </c>
      <c r="W334" t="str">
        <f t="shared" si="45"/>
        <v/>
      </c>
      <c r="X334" t="s">
        <v>24</v>
      </c>
      <c r="Y334" t="str">
        <f t="shared" si="46"/>
        <v>输入</v>
      </c>
      <c r="Z334" t="s">
        <v>24</v>
      </c>
      <c r="AA334" t="str">
        <f t="shared" si="47"/>
        <v>[问题日志](项目文件-问题日志)</v>
      </c>
      <c r="AB334" t="s">
        <v>24</v>
      </c>
    </row>
    <row r="335" spans="2:28">
      <c r="B335">
        <v>11.7</v>
      </c>
      <c r="C335" t="s">
        <v>88</v>
      </c>
      <c r="D335" t="s">
        <v>131</v>
      </c>
      <c r="G335" t="str">
        <f t="shared" si="40"/>
        <v>输入经验教训登记册</v>
      </c>
      <c r="H335" t="str">
        <f>VLOOKUP(B335,'表-章节'!A:C,2,FALSE)</f>
        <v>11.7</v>
      </c>
      <c r="I335" t="str">
        <f>VLOOKUP(B335,'表-章节'!A:C,3,FALSE)</f>
        <v>11.7 监督风险</v>
      </c>
      <c r="J335">
        <f>IF(AND(C335="输出",ISNA(VLOOKUP("输出"&amp;D335,D$1:D334,1,FALSE))),J334+1,J334)</f>
        <v>33</v>
      </c>
      <c r="K335">
        <f>VLOOKUP("输出"&amp;D335,G:J,4,FALSE)</f>
        <v>3</v>
      </c>
      <c r="L335">
        <f t="shared" si="41"/>
        <v>3</v>
      </c>
      <c r="M335" t="s">
        <v>175</v>
      </c>
      <c r="O335" t="s">
        <v>24</v>
      </c>
      <c r="P335" t="str">
        <f t="shared" si="42"/>
        <v>[经验教训登记册](项目文件-经验教训登记册)</v>
      </c>
      <c r="Q335" t="s">
        <v>24</v>
      </c>
      <c r="R335" t="str">
        <f t="shared" si="43"/>
        <v>输入</v>
      </c>
      <c r="S335" t="s">
        <v>24</v>
      </c>
      <c r="T335" t="str">
        <f t="shared" si="44"/>
        <v>11.7 监督风险</v>
      </c>
      <c r="U335" t="s">
        <v>24</v>
      </c>
      <c r="V335" t="s">
        <v>24</v>
      </c>
      <c r="W335" t="str">
        <f t="shared" si="45"/>
        <v/>
      </c>
      <c r="X335" t="s">
        <v>24</v>
      </c>
      <c r="Y335" t="str">
        <f t="shared" si="46"/>
        <v>输入</v>
      </c>
      <c r="Z335" t="s">
        <v>24</v>
      </c>
      <c r="AA335" t="str">
        <f t="shared" si="47"/>
        <v>[经验教训登记册](项目文件-经验教训登记册)</v>
      </c>
      <c r="AB335" t="s">
        <v>24</v>
      </c>
    </row>
    <row r="336" spans="2:28">
      <c r="B336">
        <v>11.7</v>
      </c>
      <c r="C336" t="s">
        <v>88</v>
      </c>
      <c r="D336" t="s">
        <v>137</v>
      </c>
      <c r="G336" t="str">
        <f t="shared" si="40"/>
        <v>输入风险登记册</v>
      </c>
      <c r="H336" t="str">
        <f>VLOOKUP(B336,'表-章节'!A:C,2,FALSE)</f>
        <v>11.7</v>
      </c>
      <c r="I336" t="str">
        <f>VLOOKUP(B336,'表-章节'!A:C,3,FALSE)</f>
        <v>11.7 监督风险</v>
      </c>
      <c r="J336">
        <f>IF(AND(C336="输出",ISNA(VLOOKUP("输出"&amp;D336,D$1:D335,1,FALSE))),J335+1,J335)</f>
        <v>33</v>
      </c>
      <c r="K336">
        <f>VLOOKUP("输出"&amp;D336,G:J,4,FALSE)</f>
        <v>32</v>
      </c>
      <c r="L336">
        <f t="shared" si="41"/>
        <v>3</v>
      </c>
      <c r="M336" t="s">
        <v>228</v>
      </c>
      <c r="O336" t="s">
        <v>24</v>
      </c>
      <c r="P336" t="str">
        <f t="shared" si="42"/>
        <v>[风险登记册](项目文件-风险登记册)</v>
      </c>
      <c r="Q336" t="s">
        <v>24</v>
      </c>
      <c r="R336" t="str">
        <f t="shared" si="43"/>
        <v>输入</v>
      </c>
      <c r="S336" t="s">
        <v>24</v>
      </c>
      <c r="T336" t="str">
        <f t="shared" si="44"/>
        <v>11.7 监督风险</v>
      </c>
      <c r="U336" t="s">
        <v>24</v>
      </c>
      <c r="V336" t="s">
        <v>24</v>
      </c>
      <c r="W336" t="str">
        <f t="shared" si="45"/>
        <v/>
      </c>
      <c r="X336" t="s">
        <v>24</v>
      </c>
      <c r="Y336" t="str">
        <f t="shared" si="46"/>
        <v>输入</v>
      </c>
      <c r="Z336" t="s">
        <v>24</v>
      </c>
      <c r="AA336" t="str">
        <f t="shared" si="47"/>
        <v>[风险登记册](项目文件-风险登记册)</v>
      </c>
      <c r="AB336" t="s">
        <v>24</v>
      </c>
    </row>
    <row r="337" spans="2:28">
      <c r="B337">
        <v>11.7</v>
      </c>
      <c r="C337" t="s">
        <v>88</v>
      </c>
      <c r="D337" t="s">
        <v>139</v>
      </c>
      <c r="G337" t="str">
        <f t="shared" si="40"/>
        <v>输入风险报告</v>
      </c>
      <c r="H337" t="str">
        <f>VLOOKUP(B337,'表-章节'!A:C,2,FALSE)</f>
        <v>11.7</v>
      </c>
      <c r="I337" t="str">
        <f>VLOOKUP(B337,'表-章节'!A:C,3,FALSE)</f>
        <v>11.7 监督风险</v>
      </c>
      <c r="J337">
        <f>IF(AND(C337="输出",ISNA(VLOOKUP("输出"&amp;D337,D$1:D336,1,FALSE))),J336+1,J336)</f>
        <v>33</v>
      </c>
      <c r="K337">
        <f>VLOOKUP("输出"&amp;D337,G:J,4,FALSE)</f>
        <v>33</v>
      </c>
      <c r="L337">
        <f t="shared" si="41"/>
        <v>3</v>
      </c>
      <c r="M337" t="s">
        <v>229</v>
      </c>
      <c r="O337" t="s">
        <v>24</v>
      </c>
      <c r="P337" t="str">
        <f t="shared" si="42"/>
        <v>[风险报告](项目文件-风险报告)</v>
      </c>
      <c r="Q337" t="s">
        <v>24</v>
      </c>
      <c r="R337" t="str">
        <f t="shared" si="43"/>
        <v>输入</v>
      </c>
      <c r="S337" t="s">
        <v>24</v>
      </c>
      <c r="T337" t="str">
        <f t="shared" si="44"/>
        <v>11.7 监督风险</v>
      </c>
      <c r="U337" t="s">
        <v>24</v>
      </c>
      <c r="V337" t="s">
        <v>24</v>
      </c>
      <c r="W337" t="str">
        <f t="shared" si="45"/>
        <v/>
      </c>
      <c r="X337" t="s">
        <v>24</v>
      </c>
      <c r="Y337" t="str">
        <f t="shared" si="46"/>
        <v>输入</v>
      </c>
      <c r="Z337" t="s">
        <v>24</v>
      </c>
      <c r="AA337" t="str">
        <f t="shared" si="47"/>
        <v>[风险报告](项目文件-风险报告)</v>
      </c>
      <c r="AB337" t="s">
        <v>24</v>
      </c>
    </row>
    <row r="338" spans="2:28">
      <c r="B338">
        <v>12.1</v>
      </c>
      <c r="C338" t="s">
        <v>84</v>
      </c>
      <c r="D338" t="s">
        <v>138</v>
      </c>
      <c r="G338" t="str">
        <f t="shared" si="40"/>
        <v>输出供方选择标准</v>
      </c>
      <c r="H338" t="str">
        <f>VLOOKUP(B338,'表-章节'!A:C,2,FALSE)</f>
        <v>12.1</v>
      </c>
      <c r="I338" t="str">
        <f>VLOOKUP(B338,'表-章节'!A:C,3,FALSE)</f>
        <v>12.1 规划采购管理</v>
      </c>
      <c r="J338">
        <f>IF(AND(C338="输出",ISNA(VLOOKUP("输出"&amp;D338,D$1:D337,1,FALSE))),J337+1,J337)</f>
        <v>34</v>
      </c>
      <c r="K338">
        <f>VLOOKUP("输出"&amp;D338,G:J,4,FALSE)</f>
        <v>34</v>
      </c>
      <c r="L338">
        <f t="shared" si="41"/>
        <v>1</v>
      </c>
      <c r="M338" t="s">
        <v>266</v>
      </c>
      <c r="O338" t="s">
        <v>24</v>
      </c>
      <c r="P338" t="str">
        <f t="shared" si="42"/>
        <v>[供方选择标准](项目文件-供方选择标准)</v>
      </c>
      <c r="Q338" t="s">
        <v>24</v>
      </c>
      <c r="R338" t="str">
        <f t="shared" si="43"/>
        <v>输出</v>
      </c>
      <c r="S338" t="s">
        <v>24</v>
      </c>
      <c r="T338" t="str">
        <f t="shared" si="44"/>
        <v>12.1 规划采购管理</v>
      </c>
      <c r="U338" t="s">
        <v>24</v>
      </c>
      <c r="V338" t="s">
        <v>24</v>
      </c>
      <c r="W338" t="str">
        <f t="shared" si="45"/>
        <v>12.1 规划采购管理</v>
      </c>
      <c r="X338" t="s">
        <v>24</v>
      </c>
      <c r="Y338" t="str">
        <f t="shared" si="46"/>
        <v>输出</v>
      </c>
      <c r="Z338" t="s">
        <v>24</v>
      </c>
      <c r="AA338" t="str">
        <f t="shared" si="47"/>
        <v>[供方选择标准](项目文件-供方选择标准)</v>
      </c>
      <c r="AB338" t="s">
        <v>24</v>
      </c>
    </row>
    <row r="339" spans="2:28">
      <c r="B339">
        <v>12.1</v>
      </c>
      <c r="C339" t="s">
        <v>86</v>
      </c>
      <c r="D339" t="s">
        <v>131</v>
      </c>
      <c r="G339" t="str">
        <f t="shared" si="40"/>
        <v>更新经验教训登记册</v>
      </c>
      <c r="H339" t="str">
        <f>VLOOKUP(B339,'表-章节'!A:C,2,FALSE)</f>
        <v>12.1</v>
      </c>
      <c r="I339" t="str">
        <f>VLOOKUP(B339,'表-章节'!A:C,3,FALSE)</f>
        <v>12.1 规划采购管理</v>
      </c>
      <c r="J339">
        <f>IF(AND(C339="输出",ISNA(VLOOKUP("输出"&amp;D339,D$1:D338,1,FALSE))),J338+1,J338)</f>
        <v>34</v>
      </c>
      <c r="K339">
        <f>VLOOKUP("输出"&amp;D339,G:J,4,FALSE)</f>
        <v>3</v>
      </c>
      <c r="L339">
        <f t="shared" si="41"/>
        <v>2</v>
      </c>
      <c r="M339" t="s">
        <v>223</v>
      </c>
      <c r="O339" t="s">
        <v>24</v>
      </c>
      <c r="P339" t="str">
        <f t="shared" si="42"/>
        <v>[经验教训登记册](项目文件-经验教训登记册)</v>
      </c>
      <c r="Q339" t="s">
        <v>24</v>
      </c>
      <c r="R339" t="str">
        <f t="shared" si="43"/>
        <v>更新</v>
      </c>
      <c r="S339" t="s">
        <v>24</v>
      </c>
      <c r="T339" t="str">
        <f t="shared" si="44"/>
        <v>12.1 规划采购管理</v>
      </c>
      <c r="U339" t="s">
        <v>24</v>
      </c>
      <c r="V339" t="s">
        <v>24</v>
      </c>
      <c r="W339" t="str">
        <f t="shared" si="45"/>
        <v/>
      </c>
      <c r="X339" t="s">
        <v>24</v>
      </c>
      <c r="Y339" t="str">
        <f t="shared" si="46"/>
        <v>更新</v>
      </c>
      <c r="Z339" t="s">
        <v>24</v>
      </c>
      <c r="AA339" t="str">
        <f t="shared" si="47"/>
        <v>[经验教训登记册](项目文件-经验教训登记册)</v>
      </c>
      <c r="AB339" t="s">
        <v>24</v>
      </c>
    </row>
    <row r="340" spans="2:28">
      <c r="B340">
        <v>12.1</v>
      </c>
      <c r="C340" t="s">
        <v>86</v>
      </c>
      <c r="D340" t="s">
        <v>144</v>
      </c>
      <c r="G340" t="str">
        <f t="shared" si="40"/>
        <v>更新需求文件</v>
      </c>
      <c r="H340" t="str">
        <f>VLOOKUP(B340,'表-章节'!A:C,2,FALSE)</f>
        <v>12.1</v>
      </c>
      <c r="I340" t="str">
        <f>VLOOKUP(B340,'表-章节'!A:C,3,FALSE)</f>
        <v>12.1 规划采购管理</v>
      </c>
      <c r="J340">
        <f>IF(AND(C340="输出",ISNA(VLOOKUP("输出"&amp;D340,D$1:D339,1,FALSE))),J339+1,J339)</f>
        <v>34</v>
      </c>
      <c r="K340">
        <f>VLOOKUP("输出"&amp;D340,G:J,4,FALSE)</f>
        <v>4</v>
      </c>
      <c r="L340">
        <f t="shared" si="41"/>
        <v>2</v>
      </c>
      <c r="M340" t="s">
        <v>224</v>
      </c>
      <c r="O340" t="s">
        <v>24</v>
      </c>
      <c r="P340" t="str">
        <f t="shared" si="42"/>
        <v>[需求文件](项目文件-需求文件)</v>
      </c>
      <c r="Q340" t="s">
        <v>24</v>
      </c>
      <c r="R340" t="str">
        <f t="shared" si="43"/>
        <v>更新</v>
      </c>
      <c r="S340" t="s">
        <v>24</v>
      </c>
      <c r="T340" t="str">
        <f t="shared" si="44"/>
        <v>12.1 规划采购管理</v>
      </c>
      <c r="U340" t="s">
        <v>24</v>
      </c>
      <c r="V340" t="s">
        <v>24</v>
      </c>
      <c r="W340" t="str">
        <f t="shared" si="45"/>
        <v/>
      </c>
      <c r="X340" t="s">
        <v>24</v>
      </c>
      <c r="Y340" t="str">
        <f t="shared" si="46"/>
        <v>更新</v>
      </c>
      <c r="Z340" t="s">
        <v>24</v>
      </c>
      <c r="AA340" t="str">
        <f t="shared" si="47"/>
        <v>[需求文件](项目文件-需求文件)</v>
      </c>
      <c r="AB340" t="s">
        <v>24</v>
      </c>
    </row>
    <row r="341" spans="2:28">
      <c r="B341">
        <v>12.1</v>
      </c>
      <c r="C341" t="s">
        <v>86</v>
      </c>
      <c r="D341" t="s">
        <v>135</v>
      </c>
      <c r="G341" t="str">
        <f t="shared" si="40"/>
        <v>更新需求跟踪矩阵</v>
      </c>
      <c r="H341" t="str">
        <f>VLOOKUP(B341,'表-章节'!A:C,2,FALSE)</f>
        <v>12.1</v>
      </c>
      <c r="I341" t="str">
        <f>VLOOKUP(B341,'表-章节'!A:C,3,FALSE)</f>
        <v>12.1 规划采购管理</v>
      </c>
      <c r="J341">
        <f>IF(AND(C341="输出",ISNA(VLOOKUP("输出"&amp;D341,D$1:D340,1,FALSE))),J340+1,J340)</f>
        <v>34</v>
      </c>
      <c r="K341">
        <f>VLOOKUP("输出"&amp;D341,G:J,4,FALSE)</f>
        <v>5</v>
      </c>
      <c r="L341">
        <f t="shared" si="41"/>
        <v>2</v>
      </c>
      <c r="M341" t="s">
        <v>239</v>
      </c>
      <c r="O341" t="s">
        <v>24</v>
      </c>
      <c r="P341" t="str">
        <f t="shared" si="42"/>
        <v>[需求跟踪矩阵](项目文件-需求跟踪矩阵)</v>
      </c>
      <c r="Q341" t="s">
        <v>24</v>
      </c>
      <c r="R341" t="str">
        <f t="shared" si="43"/>
        <v>更新</v>
      </c>
      <c r="S341" t="s">
        <v>24</v>
      </c>
      <c r="T341" t="str">
        <f t="shared" si="44"/>
        <v>12.1 规划采购管理</v>
      </c>
      <c r="U341" t="s">
        <v>24</v>
      </c>
      <c r="V341" t="s">
        <v>24</v>
      </c>
      <c r="W341" t="str">
        <f t="shared" si="45"/>
        <v/>
      </c>
      <c r="X341" t="s">
        <v>24</v>
      </c>
      <c r="Y341" t="str">
        <f t="shared" si="46"/>
        <v>更新</v>
      </c>
      <c r="Z341" t="s">
        <v>24</v>
      </c>
      <c r="AA341" t="str">
        <f t="shared" si="47"/>
        <v>[需求跟踪矩阵](项目文件-需求跟踪矩阵)</v>
      </c>
      <c r="AB341" t="s">
        <v>24</v>
      </c>
    </row>
    <row r="342" spans="2:28">
      <c r="B342">
        <v>12.1</v>
      </c>
      <c r="C342" t="s">
        <v>86</v>
      </c>
      <c r="D342" t="s">
        <v>132</v>
      </c>
      <c r="G342" t="str">
        <f t="shared" si="40"/>
        <v>更新里程碑清单</v>
      </c>
      <c r="H342" t="str">
        <f>VLOOKUP(B342,'表-章节'!A:C,2,FALSE)</f>
        <v>12.1</v>
      </c>
      <c r="I342" t="str">
        <f>VLOOKUP(B342,'表-章节'!A:C,3,FALSE)</f>
        <v>12.1 规划采购管理</v>
      </c>
      <c r="J342">
        <f>IF(AND(C342="输出",ISNA(VLOOKUP("输出"&amp;D342,D$1:D341,1,FALSE))),J341+1,J341)</f>
        <v>34</v>
      </c>
      <c r="K342">
        <f>VLOOKUP("输出"&amp;D342,G:J,4,FALSE)</f>
        <v>9</v>
      </c>
      <c r="L342">
        <f t="shared" si="41"/>
        <v>2</v>
      </c>
      <c r="M342" t="s">
        <v>217</v>
      </c>
      <c r="O342" t="s">
        <v>24</v>
      </c>
      <c r="P342" t="str">
        <f t="shared" si="42"/>
        <v>[里程碑清单](项目文件-里程碑清单)</v>
      </c>
      <c r="Q342" t="s">
        <v>24</v>
      </c>
      <c r="R342" t="str">
        <f t="shared" si="43"/>
        <v>更新</v>
      </c>
      <c r="S342" t="s">
        <v>24</v>
      </c>
      <c r="T342" t="str">
        <f t="shared" si="44"/>
        <v>12.1 规划采购管理</v>
      </c>
      <c r="U342" t="s">
        <v>24</v>
      </c>
      <c r="V342" t="s">
        <v>24</v>
      </c>
      <c r="W342" t="str">
        <f t="shared" si="45"/>
        <v/>
      </c>
      <c r="X342" t="s">
        <v>24</v>
      </c>
      <c r="Y342" t="str">
        <f t="shared" si="46"/>
        <v>更新</v>
      </c>
      <c r="Z342" t="s">
        <v>24</v>
      </c>
      <c r="AA342" t="str">
        <f t="shared" si="47"/>
        <v>[里程碑清单](项目文件-里程碑清单)</v>
      </c>
      <c r="AB342" t="s">
        <v>24</v>
      </c>
    </row>
    <row r="343" spans="2:28">
      <c r="B343">
        <v>12.1</v>
      </c>
      <c r="C343" t="s">
        <v>86</v>
      </c>
      <c r="D343" t="s">
        <v>137</v>
      </c>
      <c r="G343" t="str">
        <f t="shared" si="40"/>
        <v>更新风险登记册</v>
      </c>
      <c r="H343" t="str">
        <f>VLOOKUP(B343,'表-章节'!A:C,2,FALSE)</f>
        <v>12.1</v>
      </c>
      <c r="I343" t="str">
        <f>VLOOKUP(B343,'表-章节'!A:C,3,FALSE)</f>
        <v>12.1 规划采购管理</v>
      </c>
      <c r="J343">
        <f>IF(AND(C343="输出",ISNA(VLOOKUP("输出"&amp;D343,D$1:D342,1,FALSE))),J342+1,J342)</f>
        <v>34</v>
      </c>
      <c r="K343">
        <f>VLOOKUP("输出"&amp;D343,G:J,4,FALSE)</f>
        <v>32</v>
      </c>
      <c r="L343">
        <f t="shared" si="41"/>
        <v>2</v>
      </c>
      <c r="M343" t="s">
        <v>225</v>
      </c>
      <c r="O343" t="s">
        <v>24</v>
      </c>
      <c r="P343" t="str">
        <f t="shared" si="42"/>
        <v>[风险登记册](项目文件-风险登记册)</v>
      </c>
      <c r="Q343" t="s">
        <v>24</v>
      </c>
      <c r="R343" t="str">
        <f t="shared" si="43"/>
        <v>更新</v>
      </c>
      <c r="S343" t="s">
        <v>24</v>
      </c>
      <c r="T343" t="str">
        <f t="shared" si="44"/>
        <v>12.1 规划采购管理</v>
      </c>
      <c r="U343" t="s">
        <v>24</v>
      </c>
      <c r="V343" t="s">
        <v>24</v>
      </c>
      <c r="W343" t="str">
        <f t="shared" si="45"/>
        <v/>
      </c>
      <c r="X343" t="s">
        <v>24</v>
      </c>
      <c r="Y343" t="str">
        <f t="shared" si="46"/>
        <v>更新</v>
      </c>
      <c r="Z343" t="s">
        <v>24</v>
      </c>
      <c r="AA343" t="str">
        <f t="shared" si="47"/>
        <v>[风险登记册](项目文件-风险登记册)</v>
      </c>
      <c r="AB343" t="s">
        <v>24</v>
      </c>
    </row>
    <row r="344" spans="2:28">
      <c r="B344">
        <v>12.1</v>
      </c>
      <c r="C344" t="s">
        <v>86</v>
      </c>
      <c r="D344" t="s">
        <v>140</v>
      </c>
      <c r="G344" t="str">
        <f t="shared" si="40"/>
        <v>更新相关方登记册</v>
      </c>
      <c r="H344" t="str">
        <f>VLOOKUP(B344,'表-章节'!A:C,2,FALSE)</f>
        <v>12.1</v>
      </c>
      <c r="I344" t="str">
        <f>VLOOKUP(B344,'表-章节'!A:C,3,FALSE)</f>
        <v>12.1 规划采购管理</v>
      </c>
      <c r="J344">
        <f>IF(AND(C344="输出",ISNA(VLOOKUP("输出"&amp;D344,D$1:D343,1,FALSE))),J343+1,J343)</f>
        <v>34</v>
      </c>
      <c r="K344">
        <f>VLOOKUP("输出"&amp;D344,G:J,4,FALSE)</f>
        <v>35</v>
      </c>
      <c r="L344">
        <f t="shared" si="41"/>
        <v>2</v>
      </c>
      <c r="M344" t="s">
        <v>226</v>
      </c>
      <c r="O344" t="s">
        <v>24</v>
      </c>
      <c r="P344" t="str">
        <f t="shared" si="42"/>
        <v>[相关方登记册](项目文件-相关方登记册)</v>
      </c>
      <c r="Q344" t="s">
        <v>24</v>
      </c>
      <c r="R344" t="str">
        <f t="shared" si="43"/>
        <v>更新</v>
      </c>
      <c r="S344" t="s">
        <v>24</v>
      </c>
      <c r="T344" t="str">
        <f t="shared" si="44"/>
        <v>12.1 规划采购管理</v>
      </c>
      <c r="U344" t="s">
        <v>24</v>
      </c>
      <c r="V344" t="s">
        <v>24</v>
      </c>
      <c r="W344" t="str">
        <f t="shared" si="45"/>
        <v/>
      </c>
      <c r="X344" t="s">
        <v>24</v>
      </c>
      <c r="Y344" t="str">
        <f t="shared" si="46"/>
        <v>更新</v>
      </c>
      <c r="Z344" t="s">
        <v>24</v>
      </c>
      <c r="AA344" t="str">
        <f t="shared" si="47"/>
        <v>[相关方登记册](项目文件-相关方登记册)</v>
      </c>
      <c r="AB344" t="s">
        <v>24</v>
      </c>
    </row>
    <row r="345" spans="2:28">
      <c r="B345">
        <v>12.1</v>
      </c>
      <c r="C345" t="s">
        <v>88</v>
      </c>
      <c r="D345" t="s">
        <v>144</v>
      </c>
      <c r="G345" t="str">
        <f t="shared" si="40"/>
        <v>输入需求文件</v>
      </c>
      <c r="H345" t="str">
        <f>VLOOKUP(B345,'表-章节'!A:C,2,FALSE)</f>
        <v>12.1</v>
      </c>
      <c r="I345" t="str">
        <f>VLOOKUP(B345,'表-章节'!A:C,3,FALSE)</f>
        <v>12.1 规划采购管理</v>
      </c>
      <c r="J345">
        <f>IF(AND(C345="输出",ISNA(VLOOKUP("输出"&amp;D345,D$1:D344,1,FALSE))),J344+1,J344)</f>
        <v>34</v>
      </c>
      <c r="K345">
        <f>VLOOKUP("输出"&amp;D345,G:J,4,FALSE)</f>
        <v>4</v>
      </c>
      <c r="L345">
        <f t="shared" si="41"/>
        <v>3</v>
      </c>
      <c r="M345" t="s">
        <v>181</v>
      </c>
      <c r="O345" t="s">
        <v>24</v>
      </c>
      <c r="P345" t="str">
        <f t="shared" si="42"/>
        <v>[需求文件](项目文件-需求文件)</v>
      </c>
      <c r="Q345" t="s">
        <v>24</v>
      </c>
      <c r="R345" t="str">
        <f t="shared" si="43"/>
        <v>输入</v>
      </c>
      <c r="S345" t="s">
        <v>24</v>
      </c>
      <c r="T345" t="str">
        <f t="shared" si="44"/>
        <v>12.1 规划采购管理</v>
      </c>
      <c r="U345" t="s">
        <v>24</v>
      </c>
      <c r="V345" t="s">
        <v>24</v>
      </c>
      <c r="W345" t="str">
        <f t="shared" si="45"/>
        <v/>
      </c>
      <c r="X345" t="s">
        <v>24</v>
      </c>
      <c r="Y345" t="str">
        <f t="shared" si="46"/>
        <v>输入</v>
      </c>
      <c r="Z345" t="s">
        <v>24</v>
      </c>
      <c r="AA345" t="str">
        <f t="shared" si="47"/>
        <v>[需求文件](项目文件-需求文件)</v>
      </c>
      <c r="AB345" t="s">
        <v>24</v>
      </c>
    </row>
    <row r="346" spans="2:28">
      <c r="B346">
        <v>12.1</v>
      </c>
      <c r="C346" t="s">
        <v>88</v>
      </c>
      <c r="D346" t="s">
        <v>135</v>
      </c>
      <c r="G346" t="str">
        <f t="shared" si="40"/>
        <v>输入需求跟踪矩阵</v>
      </c>
      <c r="H346" t="str">
        <f>VLOOKUP(B346,'表-章节'!A:C,2,FALSE)</f>
        <v>12.1</v>
      </c>
      <c r="I346" t="str">
        <f>VLOOKUP(B346,'表-章节'!A:C,3,FALSE)</f>
        <v>12.1 规划采购管理</v>
      </c>
      <c r="J346">
        <f>IF(AND(C346="输出",ISNA(VLOOKUP("输出"&amp;D346,D$1:D345,1,FALSE))),J345+1,J345)</f>
        <v>34</v>
      </c>
      <c r="K346">
        <f>VLOOKUP("输出"&amp;D346,G:J,4,FALSE)</f>
        <v>5</v>
      </c>
      <c r="L346">
        <f t="shared" si="41"/>
        <v>3</v>
      </c>
      <c r="M346" t="s">
        <v>182</v>
      </c>
      <c r="O346" t="s">
        <v>24</v>
      </c>
      <c r="P346" t="str">
        <f t="shared" si="42"/>
        <v>[需求跟踪矩阵](项目文件-需求跟踪矩阵)</v>
      </c>
      <c r="Q346" t="s">
        <v>24</v>
      </c>
      <c r="R346" t="str">
        <f t="shared" si="43"/>
        <v>输入</v>
      </c>
      <c r="S346" t="s">
        <v>24</v>
      </c>
      <c r="T346" t="str">
        <f t="shared" si="44"/>
        <v>12.1 规划采购管理</v>
      </c>
      <c r="U346" t="s">
        <v>24</v>
      </c>
      <c r="V346" t="s">
        <v>24</v>
      </c>
      <c r="W346" t="str">
        <f t="shared" si="45"/>
        <v/>
      </c>
      <c r="X346" t="s">
        <v>24</v>
      </c>
      <c r="Y346" t="str">
        <f t="shared" si="46"/>
        <v>输入</v>
      </c>
      <c r="Z346" t="s">
        <v>24</v>
      </c>
      <c r="AA346" t="str">
        <f t="shared" si="47"/>
        <v>[需求跟踪矩阵](项目文件-需求跟踪矩阵)</v>
      </c>
      <c r="AB346" t="s">
        <v>24</v>
      </c>
    </row>
    <row r="347" spans="2:28">
      <c r="B347">
        <v>12.1</v>
      </c>
      <c r="C347" t="s">
        <v>88</v>
      </c>
      <c r="D347" t="s">
        <v>132</v>
      </c>
      <c r="G347" t="str">
        <f t="shared" si="40"/>
        <v>输入里程碑清单</v>
      </c>
      <c r="H347" t="str">
        <f>VLOOKUP(B347,'表-章节'!A:C,2,FALSE)</f>
        <v>12.1</v>
      </c>
      <c r="I347" t="str">
        <f>VLOOKUP(B347,'表-章节'!A:C,3,FALSE)</f>
        <v>12.1 规划采购管理</v>
      </c>
      <c r="J347">
        <f>IF(AND(C347="输出",ISNA(VLOOKUP("输出"&amp;D347,D$1:D346,1,FALSE))),J346+1,J346)</f>
        <v>34</v>
      </c>
      <c r="K347">
        <f>VLOOKUP("输出"&amp;D347,G:J,4,FALSE)</f>
        <v>9</v>
      </c>
      <c r="L347">
        <f t="shared" si="41"/>
        <v>3</v>
      </c>
      <c r="M347" t="s">
        <v>185</v>
      </c>
      <c r="O347" t="s">
        <v>24</v>
      </c>
      <c r="P347" t="str">
        <f t="shared" si="42"/>
        <v>[里程碑清单](项目文件-里程碑清单)</v>
      </c>
      <c r="Q347" t="s">
        <v>24</v>
      </c>
      <c r="R347" t="str">
        <f t="shared" si="43"/>
        <v>输入</v>
      </c>
      <c r="S347" t="s">
        <v>24</v>
      </c>
      <c r="T347" t="str">
        <f t="shared" si="44"/>
        <v>12.1 规划采购管理</v>
      </c>
      <c r="U347" t="s">
        <v>24</v>
      </c>
      <c r="V347" t="s">
        <v>24</v>
      </c>
      <c r="W347" t="str">
        <f t="shared" si="45"/>
        <v/>
      </c>
      <c r="X347" t="s">
        <v>24</v>
      </c>
      <c r="Y347" t="str">
        <f t="shared" si="46"/>
        <v>输入</v>
      </c>
      <c r="Z347" t="s">
        <v>24</v>
      </c>
      <c r="AA347" t="str">
        <f t="shared" si="47"/>
        <v>[里程碑清单](项目文件-里程碑清单)</v>
      </c>
      <c r="AB347" t="s">
        <v>24</v>
      </c>
    </row>
    <row r="348" spans="2:28">
      <c r="B348">
        <v>12.1</v>
      </c>
      <c r="C348" t="s">
        <v>88</v>
      </c>
      <c r="D348" t="s">
        <v>155</v>
      </c>
      <c r="G348" t="str">
        <f t="shared" si="40"/>
        <v>输入资源需求</v>
      </c>
      <c r="H348" t="str">
        <f>VLOOKUP(B348,'表-章节'!A:C,2,FALSE)</f>
        <v>12.1</v>
      </c>
      <c r="I348" t="str">
        <f>VLOOKUP(B348,'表-章节'!A:C,3,FALSE)</f>
        <v>12.1 规划采购管理</v>
      </c>
      <c r="J348">
        <f>IF(AND(C348="输出",ISNA(VLOOKUP("输出"&amp;D348,D$1:D347,1,FALSE))),J347+1,J347)</f>
        <v>34</v>
      </c>
      <c r="K348">
        <f>VLOOKUP("输出"&amp;D348,G:J,4,FALSE)</f>
        <v>26</v>
      </c>
      <c r="L348">
        <f t="shared" si="41"/>
        <v>3</v>
      </c>
      <c r="M348" t="s">
        <v>241</v>
      </c>
      <c r="O348" t="s">
        <v>24</v>
      </c>
      <c r="P348" t="str">
        <f t="shared" si="42"/>
        <v>[资源需求](项目文件-资源需求)</v>
      </c>
      <c r="Q348" t="s">
        <v>24</v>
      </c>
      <c r="R348" t="str">
        <f t="shared" si="43"/>
        <v>输入</v>
      </c>
      <c r="S348" t="s">
        <v>24</v>
      </c>
      <c r="T348" t="str">
        <f t="shared" si="44"/>
        <v>12.1 规划采购管理</v>
      </c>
      <c r="U348" t="s">
        <v>24</v>
      </c>
      <c r="V348" t="s">
        <v>24</v>
      </c>
      <c r="W348" t="str">
        <f t="shared" si="45"/>
        <v/>
      </c>
      <c r="X348" t="s">
        <v>24</v>
      </c>
      <c r="Y348" t="str">
        <f t="shared" si="46"/>
        <v>输入</v>
      </c>
      <c r="Z348" t="s">
        <v>24</v>
      </c>
      <c r="AA348" t="str">
        <f t="shared" si="47"/>
        <v>[资源需求](项目文件-资源需求)</v>
      </c>
      <c r="AB348" t="s">
        <v>24</v>
      </c>
    </row>
    <row r="349" spans="2:28">
      <c r="B349">
        <v>12.1</v>
      </c>
      <c r="C349" t="s">
        <v>88</v>
      </c>
      <c r="D349" t="s">
        <v>136</v>
      </c>
      <c r="G349" t="str">
        <f t="shared" si="40"/>
        <v>输入项目团队派工单</v>
      </c>
      <c r="H349" t="str">
        <f>VLOOKUP(B349,'表-章节'!A:C,2,FALSE)</f>
        <v>12.1</v>
      </c>
      <c r="I349" t="str">
        <f>VLOOKUP(B349,'表-章节'!A:C,3,FALSE)</f>
        <v>12.1 规划采购管理</v>
      </c>
      <c r="J349">
        <f>IF(AND(C349="输出",ISNA(VLOOKUP("输出"&amp;D349,D$1:D348,1,FALSE))),J348+1,J348)</f>
        <v>34</v>
      </c>
      <c r="K349">
        <f>VLOOKUP("输出"&amp;D349,G:J,4,FALSE)</f>
        <v>29</v>
      </c>
      <c r="L349">
        <f t="shared" si="41"/>
        <v>3</v>
      </c>
      <c r="M349" t="s">
        <v>230</v>
      </c>
      <c r="O349" t="s">
        <v>24</v>
      </c>
      <c r="P349" t="str">
        <f t="shared" si="42"/>
        <v>[项目团队派工单](项目文件-项目团队派工单)</v>
      </c>
      <c r="Q349" t="s">
        <v>24</v>
      </c>
      <c r="R349" t="str">
        <f t="shared" si="43"/>
        <v>输入</v>
      </c>
      <c r="S349" t="s">
        <v>24</v>
      </c>
      <c r="T349" t="str">
        <f t="shared" si="44"/>
        <v>12.1 规划采购管理</v>
      </c>
      <c r="U349" t="s">
        <v>24</v>
      </c>
      <c r="V349" t="s">
        <v>24</v>
      </c>
      <c r="W349" t="str">
        <f t="shared" si="45"/>
        <v/>
      </c>
      <c r="X349" t="s">
        <v>24</v>
      </c>
      <c r="Y349" t="str">
        <f t="shared" si="46"/>
        <v>输入</v>
      </c>
      <c r="Z349" t="s">
        <v>24</v>
      </c>
      <c r="AA349" t="str">
        <f t="shared" si="47"/>
        <v>[项目团队派工单](项目文件-项目团队派工单)</v>
      </c>
      <c r="AB349" t="s">
        <v>24</v>
      </c>
    </row>
    <row r="350" spans="2:28">
      <c r="B350">
        <v>12.1</v>
      </c>
      <c r="C350" t="s">
        <v>88</v>
      </c>
      <c r="D350" t="s">
        <v>137</v>
      </c>
      <c r="G350" t="str">
        <f t="shared" si="40"/>
        <v>输入风险登记册</v>
      </c>
      <c r="H350" t="str">
        <f>VLOOKUP(B350,'表-章节'!A:C,2,FALSE)</f>
        <v>12.1</v>
      </c>
      <c r="I350" t="str">
        <f>VLOOKUP(B350,'表-章节'!A:C,3,FALSE)</f>
        <v>12.1 规划采购管理</v>
      </c>
      <c r="J350">
        <f>IF(AND(C350="输出",ISNA(VLOOKUP("输出"&amp;D350,D$1:D349,1,FALSE))),J349+1,J349)</f>
        <v>34</v>
      </c>
      <c r="K350">
        <f>VLOOKUP("输出"&amp;D350,G:J,4,FALSE)</f>
        <v>32</v>
      </c>
      <c r="L350">
        <f t="shared" si="41"/>
        <v>3</v>
      </c>
      <c r="M350" t="s">
        <v>228</v>
      </c>
      <c r="O350" t="s">
        <v>24</v>
      </c>
      <c r="P350" t="str">
        <f t="shared" si="42"/>
        <v>[风险登记册](项目文件-风险登记册)</v>
      </c>
      <c r="Q350" t="s">
        <v>24</v>
      </c>
      <c r="R350" t="str">
        <f t="shared" si="43"/>
        <v>输入</v>
      </c>
      <c r="S350" t="s">
        <v>24</v>
      </c>
      <c r="T350" t="str">
        <f t="shared" si="44"/>
        <v>12.1 规划采购管理</v>
      </c>
      <c r="U350" t="s">
        <v>24</v>
      </c>
      <c r="V350" t="s">
        <v>24</v>
      </c>
      <c r="W350" t="str">
        <f t="shared" si="45"/>
        <v/>
      </c>
      <c r="X350" t="s">
        <v>24</v>
      </c>
      <c r="Y350" t="str">
        <f t="shared" si="46"/>
        <v>输入</v>
      </c>
      <c r="Z350" t="s">
        <v>24</v>
      </c>
      <c r="AA350" t="str">
        <f t="shared" si="47"/>
        <v>[风险登记册](项目文件-风险登记册)</v>
      </c>
      <c r="AB350" t="s">
        <v>24</v>
      </c>
    </row>
    <row r="351" spans="2:28">
      <c r="B351">
        <v>12.1</v>
      </c>
      <c r="C351" t="s">
        <v>88</v>
      </c>
      <c r="D351" t="s">
        <v>140</v>
      </c>
      <c r="G351" t="str">
        <f t="shared" si="40"/>
        <v>输入相关方登记册</v>
      </c>
      <c r="H351" t="str">
        <f>VLOOKUP(B351,'表-章节'!A:C,2,FALSE)</f>
        <v>12.1</v>
      </c>
      <c r="I351" t="str">
        <f>VLOOKUP(B351,'表-章节'!A:C,3,FALSE)</f>
        <v>12.1 规划采购管理</v>
      </c>
      <c r="J351">
        <f>IF(AND(C351="输出",ISNA(VLOOKUP("输出"&amp;D351,D$1:D350,1,FALSE))),J350+1,J350)</f>
        <v>34</v>
      </c>
      <c r="K351">
        <f>VLOOKUP("输出"&amp;D351,G:J,4,FALSE)</f>
        <v>35</v>
      </c>
      <c r="L351">
        <f t="shared" si="41"/>
        <v>3</v>
      </c>
      <c r="M351" t="s">
        <v>232</v>
      </c>
      <c r="O351" t="s">
        <v>24</v>
      </c>
      <c r="P351" t="str">
        <f t="shared" si="42"/>
        <v>[相关方登记册](项目文件-相关方登记册)</v>
      </c>
      <c r="Q351" t="s">
        <v>24</v>
      </c>
      <c r="R351" t="str">
        <f t="shared" si="43"/>
        <v>输入</v>
      </c>
      <c r="S351" t="s">
        <v>24</v>
      </c>
      <c r="T351" t="str">
        <f t="shared" si="44"/>
        <v>12.1 规划采购管理</v>
      </c>
      <c r="U351" t="s">
        <v>24</v>
      </c>
      <c r="V351" t="s">
        <v>24</v>
      </c>
      <c r="W351" t="str">
        <f t="shared" si="45"/>
        <v/>
      </c>
      <c r="X351" t="s">
        <v>24</v>
      </c>
      <c r="Y351" t="str">
        <f t="shared" si="46"/>
        <v>输入</v>
      </c>
      <c r="Z351" t="s">
        <v>24</v>
      </c>
      <c r="AA351" t="str">
        <f t="shared" si="47"/>
        <v>[相关方登记册](项目文件-相关方登记册)</v>
      </c>
      <c r="AB351" t="s">
        <v>24</v>
      </c>
    </row>
    <row r="352" spans="2:28">
      <c r="B352">
        <v>12.2</v>
      </c>
      <c r="C352" t="s">
        <v>86</v>
      </c>
      <c r="D352" t="s">
        <v>131</v>
      </c>
      <c r="G352" t="str">
        <f t="shared" si="40"/>
        <v>更新经验教训登记册</v>
      </c>
      <c r="H352" t="str">
        <f>VLOOKUP(B352,'表-章节'!A:C,2,FALSE)</f>
        <v>12.2</v>
      </c>
      <c r="I352" t="str">
        <f>VLOOKUP(B352,'表-章节'!A:C,3,FALSE)</f>
        <v>12.2 实施采购</v>
      </c>
      <c r="J352">
        <f>IF(AND(C352="输出",ISNA(VLOOKUP("输出"&amp;D352,D$1:D351,1,FALSE))),J351+1,J351)</f>
        <v>34</v>
      </c>
      <c r="K352">
        <f>VLOOKUP("输出"&amp;D352,G:J,4,FALSE)</f>
        <v>3</v>
      </c>
      <c r="L352">
        <f t="shared" si="41"/>
        <v>2</v>
      </c>
      <c r="M352" t="s">
        <v>223</v>
      </c>
      <c r="O352" t="s">
        <v>24</v>
      </c>
      <c r="P352" t="str">
        <f t="shared" si="42"/>
        <v>[经验教训登记册](项目文件-经验教训登记册)</v>
      </c>
      <c r="Q352" t="s">
        <v>24</v>
      </c>
      <c r="R352" t="str">
        <f t="shared" si="43"/>
        <v>更新</v>
      </c>
      <c r="S352" t="s">
        <v>24</v>
      </c>
      <c r="T352" t="str">
        <f t="shared" si="44"/>
        <v>12.2 实施采购</v>
      </c>
      <c r="U352" t="s">
        <v>24</v>
      </c>
      <c r="V352" t="s">
        <v>24</v>
      </c>
      <c r="W352" t="str">
        <f t="shared" si="45"/>
        <v>12.2 实施采购</v>
      </c>
      <c r="X352" t="s">
        <v>24</v>
      </c>
      <c r="Y352" t="str">
        <f t="shared" si="46"/>
        <v>更新</v>
      </c>
      <c r="Z352" t="s">
        <v>24</v>
      </c>
      <c r="AA352" t="str">
        <f t="shared" si="47"/>
        <v>[经验教训登记册](项目文件-经验教训登记册)</v>
      </c>
      <c r="AB352" t="s">
        <v>24</v>
      </c>
    </row>
    <row r="353" spans="2:28">
      <c r="B353">
        <v>12.2</v>
      </c>
      <c r="C353" t="s">
        <v>86</v>
      </c>
      <c r="D353" t="s">
        <v>144</v>
      </c>
      <c r="G353" t="str">
        <f t="shared" si="40"/>
        <v>更新需求文件</v>
      </c>
      <c r="H353" t="str">
        <f>VLOOKUP(B353,'表-章节'!A:C,2,FALSE)</f>
        <v>12.2</v>
      </c>
      <c r="I353" t="str">
        <f>VLOOKUP(B353,'表-章节'!A:C,3,FALSE)</f>
        <v>12.2 实施采购</v>
      </c>
      <c r="J353">
        <f>IF(AND(C353="输出",ISNA(VLOOKUP("输出"&amp;D353,D$1:D352,1,FALSE))),J352+1,J352)</f>
        <v>34</v>
      </c>
      <c r="K353">
        <f>VLOOKUP("输出"&amp;D353,G:J,4,FALSE)</f>
        <v>4</v>
      </c>
      <c r="L353">
        <f t="shared" si="41"/>
        <v>2</v>
      </c>
      <c r="M353" t="s">
        <v>224</v>
      </c>
      <c r="O353" t="s">
        <v>24</v>
      </c>
      <c r="P353" t="str">
        <f t="shared" si="42"/>
        <v>[需求文件](项目文件-需求文件)</v>
      </c>
      <c r="Q353" t="s">
        <v>24</v>
      </c>
      <c r="R353" t="str">
        <f t="shared" si="43"/>
        <v>更新</v>
      </c>
      <c r="S353" t="s">
        <v>24</v>
      </c>
      <c r="T353" t="str">
        <f t="shared" si="44"/>
        <v>12.2 实施采购</v>
      </c>
      <c r="U353" t="s">
        <v>24</v>
      </c>
      <c r="V353" t="s">
        <v>24</v>
      </c>
      <c r="W353" t="str">
        <f t="shared" si="45"/>
        <v/>
      </c>
      <c r="X353" t="s">
        <v>24</v>
      </c>
      <c r="Y353" t="str">
        <f t="shared" si="46"/>
        <v>更新</v>
      </c>
      <c r="Z353" t="s">
        <v>24</v>
      </c>
      <c r="AA353" t="str">
        <f t="shared" si="47"/>
        <v>[需求文件](项目文件-需求文件)</v>
      </c>
      <c r="AB353" t="s">
        <v>24</v>
      </c>
    </row>
    <row r="354" spans="2:28">
      <c r="B354">
        <v>12.2</v>
      </c>
      <c r="C354" t="s">
        <v>86</v>
      </c>
      <c r="D354" t="s">
        <v>135</v>
      </c>
      <c r="G354" t="str">
        <f t="shared" si="40"/>
        <v>更新需求跟踪矩阵</v>
      </c>
      <c r="H354" t="str">
        <f>VLOOKUP(B354,'表-章节'!A:C,2,FALSE)</f>
        <v>12.2</v>
      </c>
      <c r="I354" t="str">
        <f>VLOOKUP(B354,'表-章节'!A:C,3,FALSE)</f>
        <v>12.2 实施采购</v>
      </c>
      <c r="J354">
        <f>IF(AND(C354="输出",ISNA(VLOOKUP("输出"&amp;D354,D$1:D353,1,FALSE))),J353+1,J353)</f>
        <v>34</v>
      </c>
      <c r="K354">
        <f>VLOOKUP("输出"&amp;D354,G:J,4,FALSE)</f>
        <v>5</v>
      </c>
      <c r="L354">
        <f t="shared" si="41"/>
        <v>2</v>
      </c>
      <c r="M354" t="s">
        <v>239</v>
      </c>
      <c r="O354" t="s">
        <v>24</v>
      </c>
      <c r="P354" t="str">
        <f t="shared" si="42"/>
        <v>[需求跟踪矩阵](项目文件-需求跟踪矩阵)</v>
      </c>
      <c r="Q354" t="s">
        <v>24</v>
      </c>
      <c r="R354" t="str">
        <f t="shared" si="43"/>
        <v>更新</v>
      </c>
      <c r="S354" t="s">
        <v>24</v>
      </c>
      <c r="T354" t="str">
        <f t="shared" si="44"/>
        <v>12.2 实施采购</v>
      </c>
      <c r="U354" t="s">
        <v>24</v>
      </c>
      <c r="V354" t="s">
        <v>24</v>
      </c>
      <c r="W354" t="str">
        <f t="shared" si="45"/>
        <v/>
      </c>
      <c r="X354" t="s">
        <v>24</v>
      </c>
      <c r="Y354" t="str">
        <f t="shared" si="46"/>
        <v>更新</v>
      </c>
      <c r="Z354" t="s">
        <v>24</v>
      </c>
      <c r="AA354" t="str">
        <f t="shared" si="47"/>
        <v>[需求跟踪矩阵](项目文件-需求跟踪矩阵)</v>
      </c>
      <c r="AB354" t="s">
        <v>24</v>
      </c>
    </row>
    <row r="355" spans="2:28">
      <c r="B355">
        <v>12.2</v>
      </c>
      <c r="C355" t="s">
        <v>86</v>
      </c>
      <c r="D355" t="s">
        <v>154</v>
      </c>
      <c r="G355" t="str">
        <f t="shared" si="40"/>
        <v>更新资源日历</v>
      </c>
      <c r="H355" t="str">
        <f>VLOOKUP(B355,'表-章节'!A:C,2,FALSE)</f>
        <v>12.2</v>
      </c>
      <c r="I355" t="str">
        <f>VLOOKUP(B355,'表-章节'!A:C,3,FALSE)</f>
        <v>12.2 实施采购</v>
      </c>
      <c r="J355">
        <f>IF(AND(C355="输出",ISNA(VLOOKUP("输出"&amp;D355,D$1:D354,1,FALSE))),J354+1,J354)</f>
        <v>34</v>
      </c>
      <c r="K355">
        <f>VLOOKUP("输出"&amp;D355,G:J,4,FALSE)</f>
        <v>30</v>
      </c>
      <c r="L355">
        <f t="shared" si="41"/>
        <v>2</v>
      </c>
      <c r="M355" t="s">
        <v>245</v>
      </c>
      <c r="O355" t="s">
        <v>24</v>
      </c>
      <c r="P355" t="str">
        <f t="shared" si="42"/>
        <v>[资源日历](项目文件-资源日历)</v>
      </c>
      <c r="Q355" t="s">
        <v>24</v>
      </c>
      <c r="R355" t="str">
        <f t="shared" si="43"/>
        <v>更新</v>
      </c>
      <c r="S355" t="s">
        <v>24</v>
      </c>
      <c r="T355" t="str">
        <f t="shared" si="44"/>
        <v>12.2 实施采购</v>
      </c>
      <c r="U355" t="s">
        <v>24</v>
      </c>
      <c r="V355" t="s">
        <v>24</v>
      </c>
      <c r="W355" t="str">
        <f t="shared" si="45"/>
        <v/>
      </c>
      <c r="X355" t="s">
        <v>24</v>
      </c>
      <c r="Y355" t="str">
        <f t="shared" si="46"/>
        <v>更新</v>
      </c>
      <c r="Z355" t="s">
        <v>24</v>
      </c>
      <c r="AA355" t="str">
        <f t="shared" si="47"/>
        <v>[资源日历](项目文件-资源日历)</v>
      </c>
      <c r="AB355" t="s">
        <v>24</v>
      </c>
    </row>
    <row r="356" spans="2:28">
      <c r="B356">
        <v>12.2</v>
      </c>
      <c r="C356" t="s">
        <v>86</v>
      </c>
      <c r="D356" t="s">
        <v>137</v>
      </c>
      <c r="G356" t="str">
        <f t="shared" si="40"/>
        <v>更新风险登记册</v>
      </c>
      <c r="H356" t="str">
        <f>VLOOKUP(B356,'表-章节'!A:C,2,FALSE)</f>
        <v>12.2</v>
      </c>
      <c r="I356" t="str">
        <f>VLOOKUP(B356,'表-章节'!A:C,3,FALSE)</f>
        <v>12.2 实施采购</v>
      </c>
      <c r="J356">
        <f>IF(AND(C356="输出",ISNA(VLOOKUP("输出"&amp;D356,D$1:D355,1,FALSE))),J355+1,J355)</f>
        <v>34</v>
      </c>
      <c r="K356">
        <f>VLOOKUP("输出"&amp;D356,G:J,4,FALSE)</f>
        <v>32</v>
      </c>
      <c r="L356">
        <f t="shared" si="41"/>
        <v>2</v>
      </c>
      <c r="M356" t="s">
        <v>225</v>
      </c>
      <c r="O356" t="s">
        <v>24</v>
      </c>
      <c r="P356" t="str">
        <f t="shared" si="42"/>
        <v>[风险登记册](项目文件-风险登记册)</v>
      </c>
      <c r="Q356" t="s">
        <v>24</v>
      </c>
      <c r="R356" t="str">
        <f t="shared" si="43"/>
        <v>更新</v>
      </c>
      <c r="S356" t="s">
        <v>24</v>
      </c>
      <c r="T356" t="str">
        <f t="shared" si="44"/>
        <v>12.2 实施采购</v>
      </c>
      <c r="U356" t="s">
        <v>24</v>
      </c>
      <c r="V356" t="s">
        <v>24</v>
      </c>
      <c r="W356" t="str">
        <f t="shared" si="45"/>
        <v/>
      </c>
      <c r="X356" t="s">
        <v>24</v>
      </c>
      <c r="Y356" t="str">
        <f t="shared" si="46"/>
        <v>更新</v>
      </c>
      <c r="Z356" t="s">
        <v>24</v>
      </c>
      <c r="AA356" t="str">
        <f t="shared" si="47"/>
        <v>[风险登记册](项目文件-风险登记册)</v>
      </c>
      <c r="AB356" t="s">
        <v>24</v>
      </c>
    </row>
    <row r="357" spans="2:28">
      <c r="B357">
        <v>12.2</v>
      </c>
      <c r="C357" t="s">
        <v>86</v>
      </c>
      <c r="D357" t="s">
        <v>140</v>
      </c>
      <c r="G357" t="str">
        <f t="shared" si="40"/>
        <v>更新相关方登记册</v>
      </c>
      <c r="H357" t="str">
        <f>VLOOKUP(B357,'表-章节'!A:C,2,FALSE)</f>
        <v>12.2</v>
      </c>
      <c r="I357" t="str">
        <f>VLOOKUP(B357,'表-章节'!A:C,3,FALSE)</f>
        <v>12.2 实施采购</v>
      </c>
      <c r="J357">
        <f>IF(AND(C357="输出",ISNA(VLOOKUP("输出"&amp;D357,D$1:D356,1,FALSE))),J356+1,J356)</f>
        <v>34</v>
      </c>
      <c r="K357">
        <f>VLOOKUP("输出"&amp;D357,G:J,4,FALSE)</f>
        <v>35</v>
      </c>
      <c r="L357">
        <f t="shared" si="41"/>
        <v>2</v>
      </c>
      <c r="M357" t="s">
        <v>226</v>
      </c>
      <c r="O357" t="s">
        <v>24</v>
      </c>
      <c r="P357" t="str">
        <f t="shared" si="42"/>
        <v>[相关方登记册](项目文件-相关方登记册)</v>
      </c>
      <c r="Q357" t="s">
        <v>24</v>
      </c>
      <c r="R357" t="str">
        <f t="shared" si="43"/>
        <v>更新</v>
      </c>
      <c r="S357" t="s">
        <v>24</v>
      </c>
      <c r="T357" t="str">
        <f t="shared" si="44"/>
        <v>12.2 实施采购</v>
      </c>
      <c r="U357" t="s">
        <v>24</v>
      </c>
      <c r="V357" t="s">
        <v>24</v>
      </c>
      <c r="W357" t="str">
        <f t="shared" si="45"/>
        <v/>
      </c>
      <c r="X357" t="s">
        <v>24</v>
      </c>
      <c r="Y357" t="str">
        <f t="shared" si="46"/>
        <v>更新</v>
      </c>
      <c r="Z357" t="s">
        <v>24</v>
      </c>
      <c r="AA357" t="str">
        <f t="shared" si="47"/>
        <v>[相关方登记册](项目文件-相关方登记册)</v>
      </c>
      <c r="AB357" t="s">
        <v>24</v>
      </c>
    </row>
    <row r="358" spans="2:28">
      <c r="B358">
        <v>12.2</v>
      </c>
      <c r="C358" t="s">
        <v>88</v>
      </c>
      <c r="D358" t="s">
        <v>131</v>
      </c>
      <c r="G358" t="str">
        <f t="shared" si="40"/>
        <v>输入经验教训登记册</v>
      </c>
      <c r="H358" t="str">
        <f>VLOOKUP(B358,'表-章节'!A:C,2,FALSE)</f>
        <v>12.2</v>
      </c>
      <c r="I358" t="str">
        <f>VLOOKUP(B358,'表-章节'!A:C,3,FALSE)</f>
        <v>12.2 实施采购</v>
      </c>
      <c r="J358">
        <f>IF(AND(C358="输出",ISNA(VLOOKUP("输出"&amp;D358,D$1:D357,1,FALSE))),J357+1,J357)</f>
        <v>34</v>
      </c>
      <c r="K358">
        <f>VLOOKUP("输出"&amp;D358,G:J,4,FALSE)</f>
        <v>3</v>
      </c>
      <c r="L358">
        <f t="shared" si="41"/>
        <v>3</v>
      </c>
      <c r="M358" t="s">
        <v>175</v>
      </c>
      <c r="O358" t="s">
        <v>24</v>
      </c>
      <c r="P358" t="str">
        <f t="shared" si="42"/>
        <v>[经验教训登记册](项目文件-经验教训登记册)</v>
      </c>
      <c r="Q358" t="s">
        <v>24</v>
      </c>
      <c r="R358" t="str">
        <f t="shared" si="43"/>
        <v>输入</v>
      </c>
      <c r="S358" t="s">
        <v>24</v>
      </c>
      <c r="T358" t="str">
        <f t="shared" si="44"/>
        <v>12.2 实施采购</v>
      </c>
      <c r="U358" t="s">
        <v>24</v>
      </c>
      <c r="V358" t="s">
        <v>24</v>
      </c>
      <c r="W358" t="str">
        <f t="shared" si="45"/>
        <v/>
      </c>
      <c r="X358" t="s">
        <v>24</v>
      </c>
      <c r="Y358" t="str">
        <f t="shared" si="46"/>
        <v>输入</v>
      </c>
      <c r="Z358" t="s">
        <v>24</v>
      </c>
      <c r="AA358" t="str">
        <f t="shared" si="47"/>
        <v>[经验教训登记册](项目文件-经验教训登记册)</v>
      </c>
      <c r="AB358" t="s">
        <v>24</v>
      </c>
    </row>
    <row r="359" spans="2:28">
      <c r="B359">
        <v>12.2</v>
      </c>
      <c r="C359" t="s">
        <v>88</v>
      </c>
      <c r="D359" t="s">
        <v>144</v>
      </c>
      <c r="G359" t="str">
        <f t="shared" si="40"/>
        <v>输入需求文件</v>
      </c>
      <c r="H359" t="str">
        <f>VLOOKUP(B359,'表-章节'!A:C,2,FALSE)</f>
        <v>12.2</v>
      </c>
      <c r="I359" t="str">
        <f>VLOOKUP(B359,'表-章节'!A:C,3,FALSE)</f>
        <v>12.2 实施采购</v>
      </c>
      <c r="J359">
        <f>IF(AND(C359="输出",ISNA(VLOOKUP("输出"&amp;D359,D$1:D358,1,FALSE))),J358+1,J358)</f>
        <v>34</v>
      </c>
      <c r="K359">
        <f>VLOOKUP("输出"&amp;D359,G:J,4,FALSE)</f>
        <v>4</v>
      </c>
      <c r="L359">
        <f t="shared" si="41"/>
        <v>3</v>
      </c>
      <c r="M359" t="s">
        <v>181</v>
      </c>
      <c r="O359" t="s">
        <v>24</v>
      </c>
      <c r="P359" t="str">
        <f t="shared" si="42"/>
        <v>[需求文件](项目文件-需求文件)</v>
      </c>
      <c r="Q359" t="s">
        <v>24</v>
      </c>
      <c r="R359" t="str">
        <f t="shared" si="43"/>
        <v>输入</v>
      </c>
      <c r="S359" t="s">
        <v>24</v>
      </c>
      <c r="T359" t="str">
        <f t="shared" si="44"/>
        <v>12.2 实施采购</v>
      </c>
      <c r="U359" t="s">
        <v>24</v>
      </c>
      <c r="V359" t="s">
        <v>24</v>
      </c>
      <c r="W359" t="str">
        <f t="shared" si="45"/>
        <v/>
      </c>
      <c r="X359" t="s">
        <v>24</v>
      </c>
      <c r="Y359" t="str">
        <f t="shared" si="46"/>
        <v>输入</v>
      </c>
      <c r="Z359" t="s">
        <v>24</v>
      </c>
      <c r="AA359" t="str">
        <f t="shared" si="47"/>
        <v>[需求文件](项目文件-需求文件)</v>
      </c>
      <c r="AB359" t="s">
        <v>24</v>
      </c>
    </row>
    <row r="360" spans="2:28">
      <c r="B360">
        <v>12.2</v>
      </c>
      <c r="C360" t="s">
        <v>88</v>
      </c>
      <c r="D360" t="s">
        <v>134</v>
      </c>
      <c r="G360" t="str">
        <f t="shared" si="40"/>
        <v>输入项目进度计划</v>
      </c>
      <c r="H360" t="str">
        <f>VLOOKUP(B360,'表-章节'!A:C,2,FALSE)</f>
        <v>12.2</v>
      </c>
      <c r="I360" t="str">
        <f>VLOOKUP(B360,'表-章节'!A:C,3,FALSE)</f>
        <v>12.2 实施采购</v>
      </c>
      <c r="J360">
        <f>IF(AND(C360="输出",ISNA(VLOOKUP("输出"&amp;D360,D$1:D359,1,FALSE))),J359+1,J359)</f>
        <v>34</v>
      </c>
      <c r="K360">
        <f>VLOOKUP("输出"&amp;D360,G:J,4,FALSE)</f>
        <v>13</v>
      </c>
      <c r="L360">
        <f t="shared" si="41"/>
        <v>3</v>
      </c>
      <c r="M360" t="s">
        <v>200</v>
      </c>
      <c r="O360" t="s">
        <v>24</v>
      </c>
      <c r="P360" t="str">
        <f t="shared" si="42"/>
        <v>[项目进度计划](项目文件-项目进度计划)</v>
      </c>
      <c r="Q360" t="s">
        <v>24</v>
      </c>
      <c r="R360" t="str">
        <f t="shared" si="43"/>
        <v>输入</v>
      </c>
      <c r="S360" t="s">
        <v>24</v>
      </c>
      <c r="T360" t="str">
        <f t="shared" si="44"/>
        <v>12.2 实施采购</v>
      </c>
      <c r="U360" t="s">
        <v>24</v>
      </c>
      <c r="V360" t="s">
        <v>24</v>
      </c>
      <c r="W360" t="str">
        <f t="shared" si="45"/>
        <v/>
      </c>
      <c r="X360" t="s">
        <v>24</v>
      </c>
      <c r="Y360" t="str">
        <f t="shared" si="46"/>
        <v>输入</v>
      </c>
      <c r="Z360" t="s">
        <v>24</v>
      </c>
      <c r="AA360" t="str">
        <f t="shared" si="47"/>
        <v>[项目进度计划](项目文件-项目进度计划)</v>
      </c>
      <c r="AB360" t="s">
        <v>24</v>
      </c>
    </row>
    <row r="361" spans="2:28">
      <c r="B361">
        <v>12.2</v>
      </c>
      <c r="C361" t="s">
        <v>88</v>
      </c>
      <c r="D361" t="s">
        <v>137</v>
      </c>
      <c r="G361" t="str">
        <f t="shared" si="40"/>
        <v>输入风险登记册</v>
      </c>
      <c r="H361" t="str">
        <f>VLOOKUP(B361,'表-章节'!A:C,2,FALSE)</f>
        <v>12.2</v>
      </c>
      <c r="I361" t="str">
        <f>VLOOKUP(B361,'表-章节'!A:C,3,FALSE)</f>
        <v>12.2 实施采购</v>
      </c>
      <c r="J361">
        <f>IF(AND(C361="输出",ISNA(VLOOKUP("输出"&amp;D361,D$1:D360,1,FALSE))),J360+1,J360)</f>
        <v>34</v>
      </c>
      <c r="K361">
        <f>VLOOKUP("输出"&amp;D361,G:J,4,FALSE)</f>
        <v>32</v>
      </c>
      <c r="L361">
        <f t="shared" si="41"/>
        <v>3</v>
      </c>
      <c r="M361" t="s">
        <v>228</v>
      </c>
      <c r="O361" t="s">
        <v>24</v>
      </c>
      <c r="P361" t="str">
        <f t="shared" si="42"/>
        <v>[风险登记册](项目文件-风险登记册)</v>
      </c>
      <c r="Q361" t="s">
        <v>24</v>
      </c>
      <c r="R361" t="str">
        <f t="shared" si="43"/>
        <v>输入</v>
      </c>
      <c r="S361" t="s">
        <v>24</v>
      </c>
      <c r="T361" t="str">
        <f t="shared" si="44"/>
        <v>12.2 实施采购</v>
      </c>
      <c r="U361" t="s">
        <v>24</v>
      </c>
      <c r="V361" t="s">
        <v>24</v>
      </c>
      <c r="W361" t="str">
        <f t="shared" si="45"/>
        <v/>
      </c>
      <c r="X361" t="s">
        <v>24</v>
      </c>
      <c r="Y361" t="str">
        <f t="shared" si="46"/>
        <v>输入</v>
      </c>
      <c r="Z361" t="s">
        <v>24</v>
      </c>
      <c r="AA361" t="str">
        <f t="shared" si="47"/>
        <v>[风险登记册](项目文件-风险登记册)</v>
      </c>
      <c r="AB361" t="s">
        <v>24</v>
      </c>
    </row>
    <row r="362" spans="2:28">
      <c r="B362">
        <v>12.2</v>
      </c>
      <c r="C362" t="s">
        <v>88</v>
      </c>
      <c r="D362" t="s">
        <v>140</v>
      </c>
      <c r="G362" t="str">
        <f t="shared" si="40"/>
        <v>输入相关方登记册</v>
      </c>
      <c r="H362" t="str">
        <f>VLOOKUP(B362,'表-章节'!A:C,2,FALSE)</f>
        <v>12.2</v>
      </c>
      <c r="I362" t="str">
        <f>VLOOKUP(B362,'表-章节'!A:C,3,FALSE)</f>
        <v>12.2 实施采购</v>
      </c>
      <c r="J362">
        <f>IF(AND(C362="输出",ISNA(VLOOKUP("输出"&amp;D362,D$1:D361,1,FALSE))),J361+1,J361)</f>
        <v>34</v>
      </c>
      <c r="K362">
        <f>VLOOKUP("输出"&amp;D362,G:J,4,FALSE)</f>
        <v>35</v>
      </c>
      <c r="L362">
        <f t="shared" si="41"/>
        <v>3</v>
      </c>
      <c r="M362" t="s">
        <v>232</v>
      </c>
      <c r="O362" t="s">
        <v>24</v>
      </c>
      <c r="P362" t="str">
        <f t="shared" si="42"/>
        <v>[相关方登记册](项目文件-相关方登记册)</v>
      </c>
      <c r="Q362" t="s">
        <v>24</v>
      </c>
      <c r="R362" t="str">
        <f t="shared" si="43"/>
        <v>输入</v>
      </c>
      <c r="S362" t="s">
        <v>24</v>
      </c>
      <c r="T362" t="str">
        <f t="shared" si="44"/>
        <v>12.2 实施采购</v>
      </c>
      <c r="U362" t="s">
        <v>24</v>
      </c>
      <c r="V362" t="s">
        <v>24</v>
      </c>
      <c r="W362" t="str">
        <f t="shared" si="45"/>
        <v/>
      </c>
      <c r="X362" t="s">
        <v>24</v>
      </c>
      <c r="Y362" t="str">
        <f t="shared" si="46"/>
        <v>输入</v>
      </c>
      <c r="Z362" t="s">
        <v>24</v>
      </c>
      <c r="AA362" t="str">
        <f t="shared" si="47"/>
        <v>[相关方登记册](项目文件-相关方登记册)</v>
      </c>
      <c r="AB362" t="s">
        <v>24</v>
      </c>
    </row>
    <row r="363" spans="2:28">
      <c r="B363">
        <v>12.3</v>
      </c>
      <c r="C363" t="s">
        <v>86</v>
      </c>
      <c r="D363" t="s">
        <v>131</v>
      </c>
      <c r="G363" t="str">
        <f t="shared" si="40"/>
        <v>更新经验教训登记册</v>
      </c>
      <c r="H363" t="str">
        <f>VLOOKUP(B363,'表-章节'!A:C,2,FALSE)</f>
        <v>12.3</v>
      </c>
      <c r="I363" t="str">
        <f>VLOOKUP(B363,'表-章节'!A:C,3,FALSE)</f>
        <v>12.3 控制采购</v>
      </c>
      <c r="J363">
        <f>IF(AND(C363="输出",ISNA(VLOOKUP("输出"&amp;D363,D$1:D362,1,FALSE))),J362+1,J362)</f>
        <v>34</v>
      </c>
      <c r="K363">
        <f>VLOOKUP("输出"&amp;D363,G:J,4,FALSE)</f>
        <v>3</v>
      </c>
      <c r="L363">
        <f t="shared" si="41"/>
        <v>2</v>
      </c>
      <c r="M363" t="s">
        <v>223</v>
      </c>
      <c r="O363" t="s">
        <v>24</v>
      </c>
      <c r="P363" t="str">
        <f t="shared" si="42"/>
        <v>[经验教训登记册](项目文件-经验教训登记册)</v>
      </c>
      <c r="Q363" t="s">
        <v>24</v>
      </c>
      <c r="R363" t="str">
        <f t="shared" si="43"/>
        <v>更新</v>
      </c>
      <c r="S363" t="s">
        <v>24</v>
      </c>
      <c r="T363" t="str">
        <f t="shared" si="44"/>
        <v>12.3 控制采购</v>
      </c>
      <c r="U363" t="s">
        <v>24</v>
      </c>
      <c r="V363" t="s">
        <v>24</v>
      </c>
      <c r="W363" t="str">
        <f t="shared" si="45"/>
        <v>12.3 控制采购</v>
      </c>
      <c r="X363" t="s">
        <v>24</v>
      </c>
      <c r="Y363" t="str">
        <f t="shared" si="46"/>
        <v>更新</v>
      </c>
      <c r="Z363" t="s">
        <v>24</v>
      </c>
      <c r="AA363" t="str">
        <f t="shared" si="47"/>
        <v>[经验教训登记册](项目文件-经验教训登记册)</v>
      </c>
      <c r="AB363" t="s">
        <v>24</v>
      </c>
    </row>
    <row r="364" spans="2:28">
      <c r="B364">
        <v>12.3</v>
      </c>
      <c r="C364" t="s">
        <v>86</v>
      </c>
      <c r="D364" t="s">
        <v>144</v>
      </c>
      <c r="G364" t="str">
        <f t="shared" si="40"/>
        <v>更新需求文件</v>
      </c>
      <c r="H364" t="str">
        <f>VLOOKUP(B364,'表-章节'!A:C,2,FALSE)</f>
        <v>12.3</v>
      </c>
      <c r="I364" t="str">
        <f>VLOOKUP(B364,'表-章节'!A:C,3,FALSE)</f>
        <v>12.3 控制采购</v>
      </c>
      <c r="J364">
        <f>IF(AND(C364="输出",ISNA(VLOOKUP("输出"&amp;D364,D$1:D363,1,FALSE))),J363+1,J363)</f>
        <v>34</v>
      </c>
      <c r="K364">
        <f>VLOOKUP("输出"&amp;D364,G:J,4,FALSE)</f>
        <v>4</v>
      </c>
      <c r="L364">
        <f t="shared" si="41"/>
        <v>2</v>
      </c>
      <c r="M364" t="s">
        <v>224</v>
      </c>
      <c r="O364" t="s">
        <v>24</v>
      </c>
      <c r="P364" t="str">
        <f t="shared" si="42"/>
        <v>[需求文件](项目文件-需求文件)</v>
      </c>
      <c r="Q364" t="s">
        <v>24</v>
      </c>
      <c r="R364" t="str">
        <f t="shared" si="43"/>
        <v>更新</v>
      </c>
      <c r="S364" t="s">
        <v>24</v>
      </c>
      <c r="T364" t="str">
        <f t="shared" si="44"/>
        <v>12.3 控制采购</v>
      </c>
      <c r="U364" t="s">
        <v>24</v>
      </c>
      <c r="V364" t="s">
        <v>24</v>
      </c>
      <c r="W364" t="str">
        <f t="shared" si="45"/>
        <v/>
      </c>
      <c r="X364" t="s">
        <v>24</v>
      </c>
      <c r="Y364" t="str">
        <f t="shared" si="46"/>
        <v>更新</v>
      </c>
      <c r="Z364" t="s">
        <v>24</v>
      </c>
      <c r="AA364" t="str">
        <f t="shared" si="47"/>
        <v>[需求文件](项目文件-需求文件)</v>
      </c>
      <c r="AB364" t="s">
        <v>24</v>
      </c>
    </row>
    <row r="365" spans="2:28">
      <c r="B365">
        <v>12.3</v>
      </c>
      <c r="C365" t="s">
        <v>86</v>
      </c>
      <c r="D365" t="s">
        <v>135</v>
      </c>
      <c r="G365" t="str">
        <f t="shared" si="40"/>
        <v>更新需求跟踪矩阵</v>
      </c>
      <c r="H365" t="str">
        <f>VLOOKUP(B365,'表-章节'!A:C,2,FALSE)</f>
        <v>12.3</v>
      </c>
      <c r="I365" t="str">
        <f>VLOOKUP(B365,'表-章节'!A:C,3,FALSE)</f>
        <v>12.3 控制采购</v>
      </c>
      <c r="J365">
        <f>IF(AND(C365="输出",ISNA(VLOOKUP("输出"&amp;D365,D$1:D364,1,FALSE))),J364+1,J364)</f>
        <v>34</v>
      </c>
      <c r="K365">
        <f>VLOOKUP("输出"&amp;D365,G:J,4,FALSE)</f>
        <v>5</v>
      </c>
      <c r="L365">
        <f t="shared" si="41"/>
        <v>2</v>
      </c>
      <c r="M365" t="s">
        <v>239</v>
      </c>
      <c r="O365" t="s">
        <v>24</v>
      </c>
      <c r="P365" t="str">
        <f t="shared" si="42"/>
        <v>[需求跟踪矩阵](项目文件-需求跟踪矩阵)</v>
      </c>
      <c r="Q365" t="s">
        <v>24</v>
      </c>
      <c r="R365" t="str">
        <f t="shared" si="43"/>
        <v>更新</v>
      </c>
      <c r="S365" t="s">
        <v>24</v>
      </c>
      <c r="T365" t="str">
        <f t="shared" si="44"/>
        <v>12.3 控制采购</v>
      </c>
      <c r="U365" t="s">
        <v>24</v>
      </c>
      <c r="V365" t="s">
        <v>24</v>
      </c>
      <c r="W365" t="str">
        <f t="shared" si="45"/>
        <v/>
      </c>
      <c r="X365" t="s">
        <v>24</v>
      </c>
      <c r="Y365" t="str">
        <f t="shared" si="46"/>
        <v>更新</v>
      </c>
      <c r="Z365" t="s">
        <v>24</v>
      </c>
      <c r="AA365" t="str">
        <f t="shared" si="47"/>
        <v>[需求跟踪矩阵](项目文件-需求跟踪矩阵)</v>
      </c>
      <c r="AB365" t="s">
        <v>24</v>
      </c>
    </row>
    <row r="366" spans="2:28">
      <c r="B366">
        <v>12.3</v>
      </c>
      <c r="C366" t="s">
        <v>86</v>
      </c>
      <c r="D366" t="s">
        <v>137</v>
      </c>
      <c r="G366" t="str">
        <f t="shared" si="40"/>
        <v>更新风险登记册</v>
      </c>
      <c r="H366" t="str">
        <f>VLOOKUP(B366,'表-章节'!A:C,2,FALSE)</f>
        <v>12.3</v>
      </c>
      <c r="I366" t="str">
        <f>VLOOKUP(B366,'表-章节'!A:C,3,FALSE)</f>
        <v>12.3 控制采购</v>
      </c>
      <c r="J366">
        <f>IF(AND(C366="输出",ISNA(VLOOKUP("输出"&amp;D366,D$1:D365,1,FALSE))),J365+1,J365)</f>
        <v>34</v>
      </c>
      <c r="K366">
        <f>VLOOKUP("输出"&amp;D366,G:J,4,FALSE)</f>
        <v>32</v>
      </c>
      <c r="L366">
        <f t="shared" si="41"/>
        <v>2</v>
      </c>
      <c r="M366" t="s">
        <v>225</v>
      </c>
      <c r="O366" t="s">
        <v>24</v>
      </c>
      <c r="P366" t="str">
        <f t="shared" si="42"/>
        <v>[风险登记册](项目文件-风险登记册)</v>
      </c>
      <c r="Q366" t="s">
        <v>24</v>
      </c>
      <c r="R366" t="str">
        <f t="shared" si="43"/>
        <v>更新</v>
      </c>
      <c r="S366" t="s">
        <v>24</v>
      </c>
      <c r="T366" t="str">
        <f t="shared" si="44"/>
        <v>12.3 控制采购</v>
      </c>
      <c r="U366" t="s">
        <v>24</v>
      </c>
      <c r="V366" t="s">
        <v>24</v>
      </c>
      <c r="W366" t="str">
        <f t="shared" si="45"/>
        <v/>
      </c>
      <c r="X366" t="s">
        <v>24</v>
      </c>
      <c r="Y366" t="str">
        <f t="shared" si="46"/>
        <v>更新</v>
      </c>
      <c r="Z366" t="s">
        <v>24</v>
      </c>
      <c r="AA366" t="str">
        <f t="shared" si="47"/>
        <v>[风险登记册](项目文件-风险登记册)</v>
      </c>
      <c r="AB366" t="s">
        <v>24</v>
      </c>
    </row>
    <row r="367" spans="2:28">
      <c r="B367">
        <v>12.3</v>
      </c>
      <c r="C367" t="s">
        <v>86</v>
      </c>
      <c r="D367" t="s">
        <v>140</v>
      </c>
      <c r="G367" t="str">
        <f t="shared" si="40"/>
        <v>更新相关方登记册</v>
      </c>
      <c r="H367" t="str">
        <f>VLOOKUP(B367,'表-章节'!A:C,2,FALSE)</f>
        <v>12.3</v>
      </c>
      <c r="I367" t="str">
        <f>VLOOKUP(B367,'表-章节'!A:C,3,FALSE)</f>
        <v>12.3 控制采购</v>
      </c>
      <c r="J367">
        <f>IF(AND(C367="输出",ISNA(VLOOKUP("输出"&amp;D367,D$1:D366,1,FALSE))),J366+1,J366)</f>
        <v>34</v>
      </c>
      <c r="K367">
        <f>VLOOKUP("输出"&amp;D367,G:J,4,FALSE)</f>
        <v>35</v>
      </c>
      <c r="L367">
        <f t="shared" si="41"/>
        <v>2</v>
      </c>
      <c r="M367" t="s">
        <v>226</v>
      </c>
      <c r="O367" t="s">
        <v>24</v>
      </c>
      <c r="P367" t="str">
        <f t="shared" si="42"/>
        <v>[相关方登记册](项目文件-相关方登记册)</v>
      </c>
      <c r="Q367" t="s">
        <v>24</v>
      </c>
      <c r="R367" t="str">
        <f t="shared" si="43"/>
        <v>更新</v>
      </c>
      <c r="S367" t="s">
        <v>24</v>
      </c>
      <c r="T367" t="str">
        <f t="shared" si="44"/>
        <v>12.3 控制采购</v>
      </c>
      <c r="U367" t="s">
        <v>24</v>
      </c>
      <c r="V367" t="s">
        <v>24</v>
      </c>
      <c r="W367" t="str">
        <f t="shared" si="45"/>
        <v/>
      </c>
      <c r="X367" t="s">
        <v>24</v>
      </c>
      <c r="Y367" t="str">
        <f t="shared" si="46"/>
        <v>更新</v>
      </c>
      <c r="Z367" t="s">
        <v>24</v>
      </c>
      <c r="AA367" t="str">
        <f t="shared" si="47"/>
        <v>[相关方登记册](项目文件-相关方登记册)</v>
      </c>
      <c r="AB367" t="s">
        <v>24</v>
      </c>
    </row>
    <row r="368" spans="2:28">
      <c r="B368">
        <v>12.3</v>
      </c>
      <c r="C368" t="s">
        <v>88</v>
      </c>
      <c r="D368" t="s">
        <v>128</v>
      </c>
      <c r="G368" t="str">
        <f t="shared" si="40"/>
        <v>输入假设日志</v>
      </c>
      <c r="H368" t="str">
        <f>VLOOKUP(B368,'表-章节'!A:C,2,FALSE)</f>
        <v>12.3</v>
      </c>
      <c r="I368" t="str">
        <f>VLOOKUP(B368,'表-章节'!A:C,3,FALSE)</f>
        <v>12.3 控制采购</v>
      </c>
      <c r="J368">
        <f>IF(AND(C368="输出",ISNA(VLOOKUP("输出"&amp;D368,D$1:D367,1,FALSE))),J367+1,J367)</f>
        <v>34</v>
      </c>
      <c r="K368">
        <f>VLOOKUP("输出"&amp;D368,G:J,4,FALSE)</f>
        <v>1</v>
      </c>
      <c r="L368">
        <f t="shared" si="41"/>
        <v>3</v>
      </c>
      <c r="M368" t="s">
        <v>236</v>
      </c>
      <c r="O368" t="s">
        <v>24</v>
      </c>
      <c r="P368" t="str">
        <f t="shared" si="42"/>
        <v>[假设日志](项目文件-假设日志)</v>
      </c>
      <c r="Q368" t="s">
        <v>24</v>
      </c>
      <c r="R368" t="str">
        <f t="shared" si="43"/>
        <v>输入</v>
      </c>
      <c r="S368" t="s">
        <v>24</v>
      </c>
      <c r="T368" t="str">
        <f t="shared" si="44"/>
        <v>12.3 控制采购</v>
      </c>
      <c r="U368" t="s">
        <v>24</v>
      </c>
      <c r="V368" t="s">
        <v>24</v>
      </c>
      <c r="W368" t="str">
        <f t="shared" si="45"/>
        <v/>
      </c>
      <c r="X368" t="s">
        <v>24</v>
      </c>
      <c r="Y368" t="str">
        <f t="shared" si="46"/>
        <v>输入</v>
      </c>
      <c r="Z368" t="s">
        <v>24</v>
      </c>
      <c r="AA368" t="str">
        <f t="shared" si="47"/>
        <v>[假设日志](项目文件-假设日志)</v>
      </c>
      <c r="AB368" t="s">
        <v>24</v>
      </c>
    </row>
    <row r="369" spans="2:28">
      <c r="B369">
        <v>12.3</v>
      </c>
      <c r="C369" t="s">
        <v>88</v>
      </c>
      <c r="D369" t="s">
        <v>131</v>
      </c>
      <c r="G369" t="str">
        <f t="shared" si="40"/>
        <v>输入经验教训登记册</v>
      </c>
      <c r="H369" t="str">
        <f>VLOOKUP(B369,'表-章节'!A:C,2,FALSE)</f>
        <v>12.3</v>
      </c>
      <c r="I369" t="str">
        <f>VLOOKUP(B369,'表-章节'!A:C,3,FALSE)</f>
        <v>12.3 控制采购</v>
      </c>
      <c r="J369">
        <f>IF(AND(C369="输出",ISNA(VLOOKUP("输出"&amp;D369,D$1:D368,1,FALSE))),J368+1,J368)</f>
        <v>34</v>
      </c>
      <c r="K369">
        <f>VLOOKUP("输出"&amp;D369,G:J,4,FALSE)</f>
        <v>3</v>
      </c>
      <c r="L369">
        <f t="shared" si="41"/>
        <v>3</v>
      </c>
      <c r="M369" t="s">
        <v>175</v>
      </c>
      <c r="O369" t="s">
        <v>24</v>
      </c>
      <c r="P369" t="str">
        <f t="shared" si="42"/>
        <v>[经验教训登记册](项目文件-经验教训登记册)</v>
      </c>
      <c r="Q369" t="s">
        <v>24</v>
      </c>
      <c r="R369" t="str">
        <f t="shared" si="43"/>
        <v>输入</v>
      </c>
      <c r="S369" t="s">
        <v>24</v>
      </c>
      <c r="T369" t="str">
        <f t="shared" si="44"/>
        <v>12.3 控制采购</v>
      </c>
      <c r="U369" t="s">
        <v>24</v>
      </c>
      <c r="V369" t="s">
        <v>24</v>
      </c>
      <c r="W369" t="str">
        <f t="shared" si="45"/>
        <v/>
      </c>
      <c r="X369" t="s">
        <v>24</v>
      </c>
      <c r="Y369" t="str">
        <f t="shared" si="46"/>
        <v>输入</v>
      </c>
      <c r="Z369" t="s">
        <v>24</v>
      </c>
      <c r="AA369" t="str">
        <f t="shared" si="47"/>
        <v>[经验教训登记册](项目文件-经验教训登记册)</v>
      </c>
      <c r="AB369" t="s">
        <v>24</v>
      </c>
    </row>
    <row r="370" spans="2:28">
      <c r="B370">
        <v>12.3</v>
      </c>
      <c r="C370" t="s">
        <v>88</v>
      </c>
      <c r="D370" t="s">
        <v>144</v>
      </c>
      <c r="G370" t="str">
        <f t="shared" si="40"/>
        <v>输入需求文件</v>
      </c>
      <c r="H370" t="str">
        <f>VLOOKUP(B370,'表-章节'!A:C,2,FALSE)</f>
        <v>12.3</v>
      </c>
      <c r="I370" t="str">
        <f>VLOOKUP(B370,'表-章节'!A:C,3,FALSE)</f>
        <v>12.3 控制采购</v>
      </c>
      <c r="J370">
        <f>IF(AND(C370="输出",ISNA(VLOOKUP("输出"&amp;D370,D$1:D369,1,FALSE))),J369+1,J369)</f>
        <v>34</v>
      </c>
      <c r="K370">
        <f>VLOOKUP("输出"&amp;D370,G:J,4,FALSE)</f>
        <v>4</v>
      </c>
      <c r="L370">
        <f t="shared" si="41"/>
        <v>3</v>
      </c>
      <c r="M370" t="s">
        <v>181</v>
      </c>
      <c r="O370" t="s">
        <v>24</v>
      </c>
      <c r="P370" t="str">
        <f t="shared" si="42"/>
        <v>[需求文件](项目文件-需求文件)</v>
      </c>
      <c r="Q370" t="s">
        <v>24</v>
      </c>
      <c r="R370" t="str">
        <f t="shared" si="43"/>
        <v>输入</v>
      </c>
      <c r="S370" t="s">
        <v>24</v>
      </c>
      <c r="T370" t="str">
        <f t="shared" si="44"/>
        <v>12.3 控制采购</v>
      </c>
      <c r="U370" t="s">
        <v>24</v>
      </c>
      <c r="V370" t="s">
        <v>24</v>
      </c>
      <c r="W370" t="str">
        <f t="shared" si="45"/>
        <v/>
      </c>
      <c r="X370" t="s">
        <v>24</v>
      </c>
      <c r="Y370" t="str">
        <f t="shared" si="46"/>
        <v>输入</v>
      </c>
      <c r="Z370" t="s">
        <v>24</v>
      </c>
      <c r="AA370" t="str">
        <f t="shared" si="47"/>
        <v>[需求文件](项目文件-需求文件)</v>
      </c>
      <c r="AB370" t="s">
        <v>24</v>
      </c>
    </row>
    <row r="371" spans="2:28">
      <c r="B371">
        <v>12.3</v>
      </c>
      <c r="C371" t="s">
        <v>88</v>
      </c>
      <c r="D371" t="s">
        <v>135</v>
      </c>
      <c r="G371" t="str">
        <f t="shared" si="40"/>
        <v>输入需求跟踪矩阵</v>
      </c>
      <c r="H371" t="str">
        <f>VLOOKUP(B371,'表-章节'!A:C,2,FALSE)</f>
        <v>12.3</v>
      </c>
      <c r="I371" t="str">
        <f>VLOOKUP(B371,'表-章节'!A:C,3,FALSE)</f>
        <v>12.3 控制采购</v>
      </c>
      <c r="J371">
        <f>IF(AND(C371="输出",ISNA(VLOOKUP("输出"&amp;D371,D$1:D370,1,FALSE))),J370+1,J370)</f>
        <v>34</v>
      </c>
      <c r="K371">
        <f>VLOOKUP("输出"&amp;D371,G:J,4,FALSE)</f>
        <v>5</v>
      </c>
      <c r="L371">
        <f t="shared" si="41"/>
        <v>3</v>
      </c>
      <c r="M371" t="s">
        <v>182</v>
      </c>
      <c r="O371" t="s">
        <v>24</v>
      </c>
      <c r="P371" t="str">
        <f t="shared" si="42"/>
        <v>[需求跟踪矩阵](项目文件-需求跟踪矩阵)</v>
      </c>
      <c r="Q371" t="s">
        <v>24</v>
      </c>
      <c r="R371" t="str">
        <f t="shared" si="43"/>
        <v>输入</v>
      </c>
      <c r="S371" t="s">
        <v>24</v>
      </c>
      <c r="T371" t="str">
        <f t="shared" si="44"/>
        <v>12.3 控制采购</v>
      </c>
      <c r="U371" t="s">
        <v>24</v>
      </c>
      <c r="V371" t="s">
        <v>24</v>
      </c>
      <c r="W371" t="str">
        <f t="shared" si="45"/>
        <v/>
      </c>
      <c r="X371" t="s">
        <v>24</v>
      </c>
      <c r="Y371" t="str">
        <f t="shared" si="46"/>
        <v>输入</v>
      </c>
      <c r="Z371" t="s">
        <v>24</v>
      </c>
      <c r="AA371" t="str">
        <f t="shared" si="47"/>
        <v>[需求跟踪矩阵](项目文件-需求跟踪矩阵)</v>
      </c>
      <c r="AB371" t="s">
        <v>24</v>
      </c>
    </row>
    <row r="372" spans="2:28">
      <c r="B372">
        <v>12.3</v>
      </c>
      <c r="C372" t="s">
        <v>88</v>
      </c>
      <c r="D372" t="s">
        <v>132</v>
      </c>
      <c r="G372" t="str">
        <f t="shared" si="40"/>
        <v>输入里程碑清单</v>
      </c>
      <c r="H372" t="str">
        <f>VLOOKUP(B372,'表-章节'!A:C,2,FALSE)</f>
        <v>12.3</v>
      </c>
      <c r="I372" t="str">
        <f>VLOOKUP(B372,'表-章节'!A:C,3,FALSE)</f>
        <v>12.3 控制采购</v>
      </c>
      <c r="J372">
        <f>IF(AND(C372="输出",ISNA(VLOOKUP("输出"&amp;D372,D$1:D371,1,FALSE))),J371+1,J371)</f>
        <v>34</v>
      </c>
      <c r="K372">
        <f>VLOOKUP("输出"&amp;D372,G:J,4,FALSE)</f>
        <v>9</v>
      </c>
      <c r="L372">
        <f t="shared" si="41"/>
        <v>3</v>
      </c>
      <c r="M372" t="s">
        <v>185</v>
      </c>
      <c r="O372" t="s">
        <v>24</v>
      </c>
      <c r="P372" t="str">
        <f t="shared" si="42"/>
        <v>[里程碑清单](项目文件-里程碑清单)</v>
      </c>
      <c r="Q372" t="s">
        <v>24</v>
      </c>
      <c r="R372" t="str">
        <f t="shared" si="43"/>
        <v>输入</v>
      </c>
      <c r="S372" t="s">
        <v>24</v>
      </c>
      <c r="T372" t="str">
        <f t="shared" si="44"/>
        <v>12.3 控制采购</v>
      </c>
      <c r="U372" t="s">
        <v>24</v>
      </c>
      <c r="V372" t="s">
        <v>24</v>
      </c>
      <c r="W372" t="str">
        <f t="shared" si="45"/>
        <v/>
      </c>
      <c r="X372" t="s">
        <v>24</v>
      </c>
      <c r="Y372" t="str">
        <f t="shared" si="46"/>
        <v>输入</v>
      </c>
      <c r="Z372" t="s">
        <v>24</v>
      </c>
      <c r="AA372" t="str">
        <f t="shared" si="47"/>
        <v>[里程碑清单](项目文件-里程碑清单)</v>
      </c>
      <c r="AB372" t="s">
        <v>24</v>
      </c>
    </row>
    <row r="373" spans="2:28">
      <c r="B373">
        <v>12.3</v>
      </c>
      <c r="C373" t="s">
        <v>88</v>
      </c>
      <c r="D373" t="s">
        <v>145</v>
      </c>
      <c r="G373" t="str">
        <f t="shared" si="40"/>
        <v>输入质量报告</v>
      </c>
      <c r="H373" t="str">
        <f>VLOOKUP(B373,'表-章节'!A:C,2,FALSE)</f>
        <v>12.3</v>
      </c>
      <c r="I373" t="str">
        <f>VLOOKUP(B373,'表-章节'!A:C,3,FALSE)</f>
        <v>12.3 控制采购</v>
      </c>
      <c r="J373">
        <f>IF(AND(C373="输出",ISNA(VLOOKUP("输出"&amp;D373,D$1:D372,1,FALSE))),J372+1,J372)</f>
        <v>34</v>
      </c>
      <c r="K373">
        <f>VLOOKUP("输出"&amp;D373,G:J,4,FALSE)</f>
        <v>21</v>
      </c>
      <c r="L373">
        <f t="shared" si="41"/>
        <v>3</v>
      </c>
      <c r="M373" t="s">
        <v>237</v>
      </c>
      <c r="O373" t="s">
        <v>24</v>
      </c>
      <c r="P373" t="str">
        <f t="shared" si="42"/>
        <v>[质量报告](项目文件-质量报告)</v>
      </c>
      <c r="Q373" t="s">
        <v>24</v>
      </c>
      <c r="R373" t="str">
        <f t="shared" si="43"/>
        <v>输入</v>
      </c>
      <c r="S373" t="s">
        <v>24</v>
      </c>
      <c r="T373" t="str">
        <f t="shared" si="44"/>
        <v>12.3 控制采购</v>
      </c>
      <c r="U373" t="s">
        <v>24</v>
      </c>
      <c r="V373" t="s">
        <v>24</v>
      </c>
      <c r="W373" t="str">
        <f t="shared" si="45"/>
        <v/>
      </c>
      <c r="X373" t="s">
        <v>24</v>
      </c>
      <c r="Y373" t="str">
        <f t="shared" si="46"/>
        <v>输入</v>
      </c>
      <c r="Z373" t="s">
        <v>24</v>
      </c>
      <c r="AA373" t="str">
        <f t="shared" si="47"/>
        <v>[质量报告](项目文件-质量报告)</v>
      </c>
      <c r="AB373" t="s">
        <v>24</v>
      </c>
    </row>
    <row r="374" spans="2:28">
      <c r="B374">
        <v>12.3</v>
      </c>
      <c r="C374" t="s">
        <v>88</v>
      </c>
      <c r="D374" t="s">
        <v>137</v>
      </c>
      <c r="G374" t="str">
        <f t="shared" si="40"/>
        <v>输入风险登记册</v>
      </c>
      <c r="H374" t="str">
        <f>VLOOKUP(B374,'表-章节'!A:C,2,FALSE)</f>
        <v>12.3</v>
      </c>
      <c r="I374" t="str">
        <f>VLOOKUP(B374,'表-章节'!A:C,3,FALSE)</f>
        <v>12.3 控制采购</v>
      </c>
      <c r="J374">
        <f>IF(AND(C374="输出",ISNA(VLOOKUP("输出"&amp;D374,D$1:D373,1,FALSE))),J373+1,J373)</f>
        <v>34</v>
      </c>
      <c r="K374">
        <f>VLOOKUP("输出"&amp;D374,G:J,4,FALSE)</f>
        <v>32</v>
      </c>
      <c r="L374">
        <f t="shared" si="41"/>
        <v>3</v>
      </c>
      <c r="M374" t="s">
        <v>228</v>
      </c>
      <c r="O374" t="s">
        <v>24</v>
      </c>
      <c r="P374" t="str">
        <f t="shared" si="42"/>
        <v>[风险登记册](项目文件-风险登记册)</v>
      </c>
      <c r="Q374" t="s">
        <v>24</v>
      </c>
      <c r="R374" t="str">
        <f t="shared" si="43"/>
        <v>输入</v>
      </c>
      <c r="S374" t="s">
        <v>24</v>
      </c>
      <c r="T374" t="str">
        <f t="shared" si="44"/>
        <v>12.3 控制采购</v>
      </c>
      <c r="U374" t="s">
        <v>24</v>
      </c>
      <c r="V374" t="s">
        <v>24</v>
      </c>
      <c r="W374" t="str">
        <f t="shared" si="45"/>
        <v/>
      </c>
      <c r="X374" t="s">
        <v>24</v>
      </c>
      <c r="Y374" t="str">
        <f t="shared" si="46"/>
        <v>输入</v>
      </c>
      <c r="Z374" t="s">
        <v>24</v>
      </c>
      <c r="AA374" t="str">
        <f t="shared" si="47"/>
        <v>[风险登记册](项目文件-风险登记册)</v>
      </c>
      <c r="AB374" t="s">
        <v>24</v>
      </c>
    </row>
    <row r="375" spans="2:28">
      <c r="B375">
        <v>12.3</v>
      </c>
      <c r="C375" t="s">
        <v>88</v>
      </c>
      <c r="D375" t="s">
        <v>140</v>
      </c>
      <c r="G375" t="str">
        <f t="shared" si="40"/>
        <v>输入相关方登记册</v>
      </c>
      <c r="H375" t="str">
        <f>VLOOKUP(B375,'表-章节'!A:C,2,FALSE)</f>
        <v>12.3</v>
      </c>
      <c r="I375" t="str">
        <f>VLOOKUP(B375,'表-章节'!A:C,3,FALSE)</f>
        <v>12.3 控制采购</v>
      </c>
      <c r="J375">
        <f>IF(AND(C375="输出",ISNA(VLOOKUP("输出"&amp;D375,D$1:D374,1,FALSE))),J374+1,J374)</f>
        <v>34</v>
      </c>
      <c r="K375">
        <f>VLOOKUP("输出"&amp;D375,G:J,4,FALSE)</f>
        <v>35</v>
      </c>
      <c r="L375">
        <f t="shared" si="41"/>
        <v>3</v>
      </c>
      <c r="M375" t="s">
        <v>232</v>
      </c>
      <c r="O375" t="s">
        <v>24</v>
      </c>
      <c r="P375" t="str">
        <f t="shared" si="42"/>
        <v>[相关方登记册](项目文件-相关方登记册)</v>
      </c>
      <c r="Q375" t="s">
        <v>24</v>
      </c>
      <c r="R375" t="str">
        <f t="shared" si="43"/>
        <v>输入</v>
      </c>
      <c r="S375" t="s">
        <v>24</v>
      </c>
      <c r="T375" t="str">
        <f t="shared" si="44"/>
        <v>12.3 控制采购</v>
      </c>
      <c r="U375" t="s">
        <v>24</v>
      </c>
      <c r="V375" t="s">
        <v>24</v>
      </c>
      <c r="W375" t="str">
        <f t="shared" si="45"/>
        <v/>
      </c>
      <c r="X375" t="s">
        <v>24</v>
      </c>
      <c r="Y375" t="str">
        <f t="shared" si="46"/>
        <v>输入</v>
      </c>
      <c r="Z375" t="s">
        <v>24</v>
      </c>
      <c r="AA375" t="str">
        <f t="shared" si="47"/>
        <v>[相关方登记册](项目文件-相关方登记册)</v>
      </c>
      <c r="AB375" t="s">
        <v>24</v>
      </c>
    </row>
    <row r="376" spans="2:28">
      <c r="B376">
        <v>13.1</v>
      </c>
      <c r="C376" t="s">
        <v>84</v>
      </c>
      <c r="D376" t="s">
        <v>140</v>
      </c>
      <c r="G376" t="str">
        <f t="shared" si="40"/>
        <v>输出相关方登记册</v>
      </c>
      <c r="H376" t="str">
        <f>VLOOKUP(B376,'表-章节'!A:C,2,FALSE)</f>
        <v>13.1</v>
      </c>
      <c r="I376" t="str">
        <f>VLOOKUP(B376,'表-章节'!A:C,3,FALSE)</f>
        <v>13.1 识别相关方</v>
      </c>
      <c r="J376">
        <f>IF(AND(C376="输出",ISNA(VLOOKUP("输出"&amp;D376,D$1:D375,1,FALSE))),J375+1,J375)</f>
        <v>35</v>
      </c>
      <c r="K376">
        <f>VLOOKUP("输出"&amp;D376,G:J,4,FALSE)</f>
        <v>35</v>
      </c>
      <c r="L376">
        <f t="shared" si="41"/>
        <v>1</v>
      </c>
      <c r="M376" t="s">
        <v>267</v>
      </c>
      <c r="O376" t="s">
        <v>24</v>
      </c>
      <c r="P376" t="str">
        <f t="shared" si="42"/>
        <v/>
      </c>
      <c r="Q376" t="s">
        <v>24</v>
      </c>
      <c r="R376" t="str">
        <f t="shared" si="43"/>
        <v>输出</v>
      </c>
      <c r="S376" t="s">
        <v>24</v>
      </c>
      <c r="T376" t="str">
        <f t="shared" si="44"/>
        <v>13.1 识别相关方</v>
      </c>
      <c r="U376" t="s">
        <v>24</v>
      </c>
      <c r="V376" t="s">
        <v>24</v>
      </c>
      <c r="W376" t="str">
        <f t="shared" si="45"/>
        <v>13.1 识别相关方</v>
      </c>
      <c r="X376" t="s">
        <v>24</v>
      </c>
      <c r="Y376" t="str">
        <f t="shared" si="46"/>
        <v>输出</v>
      </c>
      <c r="Z376" t="s">
        <v>24</v>
      </c>
      <c r="AA376" t="str">
        <f t="shared" si="47"/>
        <v>[相关方登记册](项目文件-相关方登记册)</v>
      </c>
      <c r="AB376" t="s">
        <v>24</v>
      </c>
    </row>
    <row r="377" spans="2:28">
      <c r="B377">
        <v>13.1</v>
      </c>
      <c r="C377" t="s">
        <v>86</v>
      </c>
      <c r="D377" t="s">
        <v>128</v>
      </c>
      <c r="G377" t="str">
        <f t="shared" si="40"/>
        <v>更新假设日志</v>
      </c>
      <c r="H377" t="str">
        <f>VLOOKUP(B377,'表-章节'!A:C,2,FALSE)</f>
        <v>13.1</v>
      </c>
      <c r="I377" t="str">
        <f>VLOOKUP(B377,'表-章节'!A:C,3,FALSE)</f>
        <v>13.1 识别相关方</v>
      </c>
      <c r="J377">
        <f>IF(AND(C377="输出",ISNA(VLOOKUP("输出"&amp;D377,D$1:D376,1,FALSE))),J376+1,J376)</f>
        <v>35</v>
      </c>
      <c r="K377">
        <f>VLOOKUP("输出"&amp;D377,G:J,4,FALSE)</f>
        <v>1</v>
      </c>
      <c r="L377">
        <f t="shared" si="41"/>
        <v>2</v>
      </c>
      <c r="M377" t="s">
        <v>222</v>
      </c>
      <c r="O377" t="s">
        <v>24</v>
      </c>
      <c r="P377" t="str">
        <f t="shared" si="42"/>
        <v>[假设日志](项目文件-假设日志)</v>
      </c>
      <c r="Q377" t="s">
        <v>24</v>
      </c>
      <c r="R377" t="str">
        <f t="shared" si="43"/>
        <v>更新</v>
      </c>
      <c r="S377" t="s">
        <v>24</v>
      </c>
      <c r="T377" t="str">
        <f t="shared" si="44"/>
        <v>13.1 识别相关方</v>
      </c>
      <c r="U377" t="s">
        <v>24</v>
      </c>
      <c r="V377" t="s">
        <v>24</v>
      </c>
      <c r="W377" t="str">
        <f t="shared" si="45"/>
        <v/>
      </c>
      <c r="X377" t="s">
        <v>24</v>
      </c>
      <c r="Y377" t="str">
        <f t="shared" si="46"/>
        <v>更新</v>
      </c>
      <c r="Z377" t="s">
        <v>24</v>
      </c>
      <c r="AA377" t="str">
        <f t="shared" si="47"/>
        <v>[假设日志](项目文件-假设日志)</v>
      </c>
      <c r="AB377" t="s">
        <v>24</v>
      </c>
    </row>
    <row r="378" spans="2:28">
      <c r="B378">
        <v>13.1</v>
      </c>
      <c r="C378" t="s">
        <v>86</v>
      </c>
      <c r="D378" t="s">
        <v>129</v>
      </c>
      <c r="G378" t="str">
        <f t="shared" si="40"/>
        <v>更新问题日志</v>
      </c>
      <c r="H378" t="str">
        <f>VLOOKUP(B378,'表-章节'!A:C,2,FALSE)</f>
        <v>13.1</v>
      </c>
      <c r="I378" t="str">
        <f>VLOOKUP(B378,'表-章节'!A:C,3,FALSE)</f>
        <v>13.1 识别相关方</v>
      </c>
      <c r="J378">
        <f>IF(AND(C378="输出",ISNA(VLOOKUP("输出"&amp;D378,D$1:D377,1,FALSE))),J377+1,J377)</f>
        <v>35</v>
      </c>
      <c r="K378">
        <f>VLOOKUP("输出"&amp;D378,G:J,4,FALSE)</f>
        <v>2</v>
      </c>
      <c r="L378">
        <f t="shared" si="41"/>
        <v>2</v>
      </c>
      <c r="M378" t="s">
        <v>233</v>
      </c>
      <c r="O378" t="s">
        <v>24</v>
      </c>
      <c r="P378" t="str">
        <f t="shared" si="42"/>
        <v>[问题日志](项目文件-问题日志)</v>
      </c>
      <c r="Q378" t="s">
        <v>24</v>
      </c>
      <c r="R378" t="str">
        <f t="shared" si="43"/>
        <v>更新</v>
      </c>
      <c r="S378" t="s">
        <v>24</v>
      </c>
      <c r="T378" t="str">
        <f t="shared" si="44"/>
        <v>13.1 识别相关方</v>
      </c>
      <c r="U378" t="s">
        <v>24</v>
      </c>
      <c r="V378" t="s">
        <v>24</v>
      </c>
      <c r="W378" t="str">
        <f t="shared" si="45"/>
        <v/>
      </c>
      <c r="X378" t="s">
        <v>24</v>
      </c>
      <c r="Y378" t="str">
        <f t="shared" si="46"/>
        <v>更新</v>
      </c>
      <c r="Z378" t="s">
        <v>24</v>
      </c>
      <c r="AA378" t="str">
        <f t="shared" si="47"/>
        <v>[问题日志](项目文件-问题日志)</v>
      </c>
      <c r="AB378" t="s">
        <v>24</v>
      </c>
    </row>
    <row r="379" spans="2:28">
      <c r="B379">
        <v>13.1</v>
      </c>
      <c r="C379" t="s">
        <v>86</v>
      </c>
      <c r="D379" t="s">
        <v>137</v>
      </c>
      <c r="G379" t="str">
        <f t="shared" si="40"/>
        <v>更新风险登记册</v>
      </c>
      <c r="H379" t="str">
        <f>VLOOKUP(B379,'表-章节'!A:C,2,FALSE)</f>
        <v>13.1</v>
      </c>
      <c r="I379" t="str">
        <f>VLOOKUP(B379,'表-章节'!A:C,3,FALSE)</f>
        <v>13.1 识别相关方</v>
      </c>
      <c r="J379">
        <f>IF(AND(C379="输出",ISNA(VLOOKUP("输出"&amp;D379,D$1:D378,1,FALSE))),J378+1,J378)</f>
        <v>35</v>
      </c>
      <c r="K379">
        <f>VLOOKUP("输出"&amp;D379,G:J,4,FALSE)</f>
        <v>32</v>
      </c>
      <c r="L379">
        <f t="shared" si="41"/>
        <v>2</v>
      </c>
      <c r="M379" t="s">
        <v>225</v>
      </c>
      <c r="O379" t="s">
        <v>24</v>
      </c>
      <c r="P379" t="str">
        <f t="shared" si="42"/>
        <v>[风险登记册](项目文件-风险登记册)</v>
      </c>
      <c r="Q379" t="s">
        <v>24</v>
      </c>
      <c r="R379" t="str">
        <f t="shared" si="43"/>
        <v>更新</v>
      </c>
      <c r="S379" t="s">
        <v>24</v>
      </c>
      <c r="T379" t="str">
        <f t="shared" si="44"/>
        <v>13.1 识别相关方</v>
      </c>
      <c r="U379" t="s">
        <v>24</v>
      </c>
      <c r="V379" t="s">
        <v>24</v>
      </c>
      <c r="W379" t="str">
        <f t="shared" si="45"/>
        <v/>
      </c>
      <c r="X379" t="s">
        <v>24</v>
      </c>
      <c r="Y379" t="str">
        <f t="shared" si="46"/>
        <v>更新</v>
      </c>
      <c r="Z379" t="s">
        <v>24</v>
      </c>
      <c r="AA379" t="str">
        <f t="shared" si="47"/>
        <v>[风险登记册](项目文件-风险登记册)</v>
      </c>
      <c r="AB379" t="s">
        <v>24</v>
      </c>
    </row>
    <row r="380" spans="2:28">
      <c r="B380">
        <v>13.1</v>
      </c>
      <c r="C380" t="s">
        <v>88</v>
      </c>
      <c r="D380" t="s">
        <v>129</v>
      </c>
      <c r="G380" t="str">
        <f t="shared" si="40"/>
        <v>输入问题日志</v>
      </c>
      <c r="H380" t="str">
        <f>VLOOKUP(B380,'表-章节'!A:C,2,FALSE)</f>
        <v>13.1</v>
      </c>
      <c r="I380" t="str">
        <f>VLOOKUP(B380,'表-章节'!A:C,3,FALSE)</f>
        <v>13.1 识别相关方</v>
      </c>
      <c r="J380">
        <f>IF(AND(C380="输出",ISNA(VLOOKUP("输出"&amp;D380,D$1:D379,1,FALSE))),J379+1,J379)</f>
        <v>35</v>
      </c>
      <c r="K380">
        <f>VLOOKUP("输出"&amp;D380,G:J,4,FALSE)</f>
        <v>2</v>
      </c>
      <c r="L380">
        <f t="shared" si="41"/>
        <v>3</v>
      </c>
      <c r="M380" t="s">
        <v>174</v>
      </c>
      <c r="O380" t="s">
        <v>24</v>
      </c>
      <c r="P380" t="str">
        <f t="shared" si="42"/>
        <v>[问题日志](项目文件-问题日志)</v>
      </c>
      <c r="Q380" t="s">
        <v>24</v>
      </c>
      <c r="R380" t="str">
        <f t="shared" si="43"/>
        <v>输入</v>
      </c>
      <c r="S380" t="s">
        <v>24</v>
      </c>
      <c r="T380" t="str">
        <f t="shared" si="44"/>
        <v>13.1 识别相关方</v>
      </c>
      <c r="U380" t="s">
        <v>24</v>
      </c>
      <c r="V380" t="s">
        <v>24</v>
      </c>
      <c r="W380" t="str">
        <f t="shared" si="45"/>
        <v/>
      </c>
      <c r="X380" t="s">
        <v>24</v>
      </c>
      <c r="Y380" t="str">
        <f t="shared" si="46"/>
        <v>输入</v>
      </c>
      <c r="Z380" t="s">
        <v>24</v>
      </c>
      <c r="AA380" t="str">
        <f t="shared" si="47"/>
        <v>[问题日志](项目文件-问题日志)</v>
      </c>
      <c r="AB380" t="s">
        <v>24</v>
      </c>
    </row>
    <row r="381" spans="2:28">
      <c r="B381">
        <v>13.1</v>
      </c>
      <c r="C381" t="s">
        <v>88</v>
      </c>
      <c r="D381" t="s">
        <v>130</v>
      </c>
      <c r="G381" t="str">
        <f t="shared" si="40"/>
        <v>输入变更日志</v>
      </c>
      <c r="H381" t="str">
        <f>VLOOKUP(B381,'表-章节'!A:C,2,FALSE)</f>
        <v>13.1</v>
      </c>
      <c r="I381" t="str">
        <f>VLOOKUP(B381,'表-章节'!A:C,3,FALSE)</f>
        <v>13.1 识别相关方</v>
      </c>
      <c r="J381">
        <f>IF(AND(C381="输出",ISNA(VLOOKUP("输出"&amp;D381,D$1:D380,1,FALSE))),J380+1,J380)</f>
        <v>35</v>
      </c>
      <c r="K381">
        <f>VLOOKUP("输出"&amp;D381,G:J,4,FALSE)</f>
        <v>36</v>
      </c>
      <c r="L381">
        <f t="shared" si="41"/>
        <v>3</v>
      </c>
      <c r="M381" t="s">
        <v>193</v>
      </c>
      <c r="O381" t="s">
        <v>24</v>
      </c>
      <c r="P381" t="str">
        <f t="shared" si="42"/>
        <v>[变更日志](项目文件-变更日志)</v>
      </c>
      <c r="Q381" t="s">
        <v>24</v>
      </c>
      <c r="R381" t="str">
        <f t="shared" si="43"/>
        <v>输入</v>
      </c>
      <c r="S381" t="s">
        <v>24</v>
      </c>
      <c r="T381" t="str">
        <f t="shared" si="44"/>
        <v>13.1 识别相关方</v>
      </c>
      <c r="U381" t="s">
        <v>24</v>
      </c>
      <c r="V381" t="s">
        <v>24</v>
      </c>
      <c r="W381" t="str">
        <f t="shared" si="45"/>
        <v/>
      </c>
      <c r="X381" t="s">
        <v>24</v>
      </c>
      <c r="Y381" t="str">
        <f t="shared" si="46"/>
        <v>输入</v>
      </c>
      <c r="Z381" t="s">
        <v>24</v>
      </c>
      <c r="AA381" t="str">
        <f t="shared" si="47"/>
        <v>[变更日志](项目文件-变更日志)</v>
      </c>
      <c r="AB381" t="s">
        <v>24</v>
      </c>
    </row>
    <row r="382" spans="2:28">
      <c r="B382">
        <v>13.1</v>
      </c>
      <c r="C382" t="s">
        <v>88</v>
      </c>
      <c r="D382" t="s">
        <v>144</v>
      </c>
      <c r="G382" t="str">
        <f t="shared" si="40"/>
        <v>输入需求文件</v>
      </c>
      <c r="H382" t="str">
        <f>VLOOKUP(B382,'表-章节'!A:C,2,FALSE)</f>
        <v>13.1</v>
      </c>
      <c r="I382" t="str">
        <f>VLOOKUP(B382,'表-章节'!A:C,3,FALSE)</f>
        <v>13.1 识别相关方</v>
      </c>
      <c r="J382">
        <f>IF(AND(C382="输出",ISNA(VLOOKUP("输出"&amp;D382,D$1:D381,1,FALSE))),J381+1,J381)</f>
        <v>35</v>
      </c>
      <c r="K382">
        <f>VLOOKUP("输出"&amp;D382,G:J,4,FALSE)</f>
        <v>4</v>
      </c>
      <c r="L382">
        <f t="shared" si="41"/>
        <v>3</v>
      </c>
      <c r="M382" t="s">
        <v>181</v>
      </c>
      <c r="O382" t="s">
        <v>24</v>
      </c>
      <c r="P382" t="str">
        <f t="shared" si="42"/>
        <v>[需求文件](项目文件-需求文件)</v>
      </c>
      <c r="Q382" t="s">
        <v>24</v>
      </c>
      <c r="R382" t="str">
        <f t="shared" si="43"/>
        <v>输入</v>
      </c>
      <c r="S382" t="s">
        <v>24</v>
      </c>
      <c r="T382" t="str">
        <f t="shared" si="44"/>
        <v>13.1 识别相关方</v>
      </c>
      <c r="U382" t="s">
        <v>24</v>
      </c>
      <c r="V382" t="s">
        <v>24</v>
      </c>
      <c r="W382" t="str">
        <f t="shared" si="45"/>
        <v/>
      </c>
      <c r="X382" t="s">
        <v>24</v>
      </c>
      <c r="Y382" t="str">
        <f t="shared" si="46"/>
        <v>输入</v>
      </c>
      <c r="Z382" t="s">
        <v>24</v>
      </c>
      <c r="AA382" t="str">
        <f t="shared" si="47"/>
        <v>[需求文件](项目文件-需求文件)</v>
      </c>
      <c r="AB382" t="s">
        <v>24</v>
      </c>
    </row>
    <row r="383" spans="2:28">
      <c r="B383">
        <v>13.2</v>
      </c>
      <c r="C383" t="s">
        <v>88</v>
      </c>
      <c r="D383" t="s">
        <v>128</v>
      </c>
      <c r="G383" t="str">
        <f t="shared" si="40"/>
        <v>输入假设日志</v>
      </c>
      <c r="H383" t="str">
        <f>VLOOKUP(B383,'表-章节'!A:C,2,FALSE)</f>
        <v>13.2</v>
      </c>
      <c r="I383" t="str">
        <f>VLOOKUP(B383,'表-章节'!A:C,3,FALSE)</f>
        <v>13.2 规划相关方参与</v>
      </c>
      <c r="J383">
        <f>IF(AND(C383="输出",ISNA(VLOOKUP("输出"&amp;D383,D$1:D382,1,FALSE))),J382+1,J382)</f>
        <v>35</v>
      </c>
      <c r="K383">
        <f>VLOOKUP("输出"&amp;D383,G:J,4,FALSE)</f>
        <v>1</v>
      </c>
      <c r="L383">
        <f t="shared" si="41"/>
        <v>3</v>
      </c>
      <c r="M383" t="s">
        <v>236</v>
      </c>
      <c r="O383" t="s">
        <v>24</v>
      </c>
      <c r="P383" t="str">
        <f t="shared" si="42"/>
        <v>[假设日志](项目文件-假设日志)</v>
      </c>
      <c r="Q383" t="s">
        <v>24</v>
      </c>
      <c r="R383" t="str">
        <f t="shared" si="43"/>
        <v>输入</v>
      </c>
      <c r="S383" t="s">
        <v>24</v>
      </c>
      <c r="T383" t="str">
        <f t="shared" si="44"/>
        <v>13.2 规划相关方参与</v>
      </c>
      <c r="U383" t="s">
        <v>24</v>
      </c>
      <c r="V383" t="s">
        <v>24</v>
      </c>
      <c r="W383" t="str">
        <f t="shared" si="45"/>
        <v>13.2 规划相关方参与</v>
      </c>
      <c r="X383" t="s">
        <v>24</v>
      </c>
      <c r="Y383" t="str">
        <f t="shared" si="46"/>
        <v>输入</v>
      </c>
      <c r="Z383" t="s">
        <v>24</v>
      </c>
      <c r="AA383" t="str">
        <f t="shared" si="47"/>
        <v>[假设日志](项目文件-假设日志)</v>
      </c>
      <c r="AB383" t="s">
        <v>24</v>
      </c>
    </row>
    <row r="384" spans="2:28">
      <c r="B384">
        <v>13.2</v>
      </c>
      <c r="C384" t="s">
        <v>88</v>
      </c>
      <c r="D384" t="s">
        <v>129</v>
      </c>
      <c r="G384" t="str">
        <f t="shared" si="40"/>
        <v>输入问题日志</v>
      </c>
      <c r="H384" t="str">
        <f>VLOOKUP(B384,'表-章节'!A:C,2,FALSE)</f>
        <v>13.2</v>
      </c>
      <c r="I384" t="str">
        <f>VLOOKUP(B384,'表-章节'!A:C,3,FALSE)</f>
        <v>13.2 规划相关方参与</v>
      </c>
      <c r="J384">
        <f>IF(AND(C384="输出",ISNA(VLOOKUP("输出"&amp;D384,D$1:D383,1,FALSE))),J383+1,J383)</f>
        <v>35</v>
      </c>
      <c r="K384">
        <f>VLOOKUP("输出"&amp;D384,G:J,4,FALSE)</f>
        <v>2</v>
      </c>
      <c r="L384">
        <f t="shared" si="41"/>
        <v>3</v>
      </c>
      <c r="M384" t="s">
        <v>174</v>
      </c>
      <c r="O384" t="s">
        <v>24</v>
      </c>
      <c r="P384" t="str">
        <f t="shared" si="42"/>
        <v>[问题日志](项目文件-问题日志)</v>
      </c>
      <c r="Q384" t="s">
        <v>24</v>
      </c>
      <c r="R384" t="str">
        <f t="shared" si="43"/>
        <v>输入</v>
      </c>
      <c r="S384" t="s">
        <v>24</v>
      </c>
      <c r="T384" t="str">
        <f t="shared" si="44"/>
        <v>13.2 规划相关方参与</v>
      </c>
      <c r="U384" t="s">
        <v>24</v>
      </c>
      <c r="V384" t="s">
        <v>24</v>
      </c>
      <c r="W384" t="str">
        <f t="shared" si="45"/>
        <v/>
      </c>
      <c r="X384" t="s">
        <v>24</v>
      </c>
      <c r="Y384" t="str">
        <f t="shared" si="46"/>
        <v>输入</v>
      </c>
      <c r="Z384" t="s">
        <v>24</v>
      </c>
      <c r="AA384" t="str">
        <f t="shared" si="47"/>
        <v>[问题日志](项目文件-问题日志)</v>
      </c>
      <c r="AB384" t="s">
        <v>24</v>
      </c>
    </row>
    <row r="385" spans="2:28">
      <c r="B385">
        <v>13.2</v>
      </c>
      <c r="C385" t="s">
        <v>88</v>
      </c>
      <c r="D385" t="s">
        <v>130</v>
      </c>
      <c r="G385" t="str">
        <f t="shared" si="40"/>
        <v>输入变更日志</v>
      </c>
      <c r="H385" t="str">
        <f>VLOOKUP(B385,'表-章节'!A:C,2,FALSE)</f>
        <v>13.2</v>
      </c>
      <c r="I385" t="str">
        <f>VLOOKUP(B385,'表-章节'!A:C,3,FALSE)</f>
        <v>13.2 规划相关方参与</v>
      </c>
      <c r="J385">
        <f>IF(AND(C385="输出",ISNA(VLOOKUP("输出"&amp;D385,D$1:D384,1,FALSE))),J384+1,J384)</f>
        <v>35</v>
      </c>
      <c r="K385">
        <f>VLOOKUP("输出"&amp;D385,G:J,4,FALSE)</f>
        <v>36</v>
      </c>
      <c r="L385">
        <f t="shared" si="41"/>
        <v>3</v>
      </c>
      <c r="M385" t="s">
        <v>193</v>
      </c>
      <c r="O385" t="s">
        <v>24</v>
      </c>
      <c r="P385" t="str">
        <f t="shared" si="42"/>
        <v>[变更日志](项目文件-变更日志)</v>
      </c>
      <c r="Q385" t="s">
        <v>24</v>
      </c>
      <c r="R385" t="str">
        <f t="shared" si="43"/>
        <v>输入</v>
      </c>
      <c r="S385" t="s">
        <v>24</v>
      </c>
      <c r="T385" t="str">
        <f t="shared" si="44"/>
        <v>13.2 规划相关方参与</v>
      </c>
      <c r="U385" t="s">
        <v>24</v>
      </c>
      <c r="V385" t="s">
        <v>24</v>
      </c>
      <c r="W385" t="str">
        <f t="shared" si="45"/>
        <v/>
      </c>
      <c r="X385" t="s">
        <v>24</v>
      </c>
      <c r="Y385" t="str">
        <f t="shared" si="46"/>
        <v>输入</v>
      </c>
      <c r="Z385" t="s">
        <v>24</v>
      </c>
      <c r="AA385" t="str">
        <f t="shared" si="47"/>
        <v>[变更日志](项目文件-变更日志)</v>
      </c>
      <c r="AB385" t="s">
        <v>24</v>
      </c>
    </row>
    <row r="386" spans="2:28">
      <c r="B386">
        <v>13.2</v>
      </c>
      <c r="C386" t="s">
        <v>88</v>
      </c>
      <c r="D386" t="s">
        <v>134</v>
      </c>
      <c r="G386" t="str">
        <f t="shared" si="40"/>
        <v>输入项目进度计划</v>
      </c>
      <c r="H386" t="str">
        <f>VLOOKUP(B386,'表-章节'!A:C,2,FALSE)</f>
        <v>13.2</v>
      </c>
      <c r="I386" t="str">
        <f>VLOOKUP(B386,'表-章节'!A:C,3,FALSE)</f>
        <v>13.2 规划相关方参与</v>
      </c>
      <c r="J386">
        <f>IF(AND(C386="输出",ISNA(VLOOKUP("输出"&amp;D386,D$1:D385,1,FALSE))),J385+1,J385)</f>
        <v>35</v>
      </c>
      <c r="K386">
        <f>VLOOKUP("输出"&amp;D386,G:J,4,FALSE)</f>
        <v>13</v>
      </c>
      <c r="L386">
        <f t="shared" si="41"/>
        <v>3</v>
      </c>
      <c r="M386" t="s">
        <v>200</v>
      </c>
      <c r="O386" t="s">
        <v>24</v>
      </c>
      <c r="P386" t="str">
        <f t="shared" si="42"/>
        <v>[项目进度计划](项目文件-项目进度计划)</v>
      </c>
      <c r="Q386" t="s">
        <v>24</v>
      </c>
      <c r="R386" t="str">
        <f t="shared" si="43"/>
        <v>输入</v>
      </c>
      <c r="S386" t="s">
        <v>24</v>
      </c>
      <c r="T386" t="str">
        <f t="shared" si="44"/>
        <v>13.2 规划相关方参与</v>
      </c>
      <c r="U386" t="s">
        <v>24</v>
      </c>
      <c r="V386" t="s">
        <v>24</v>
      </c>
      <c r="W386" t="str">
        <f t="shared" si="45"/>
        <v/>
      </c>
      <c r="X386" t="s">
        <v>24</v>
      </c>
      <c r="Y386" t="str">
        <f t="shared" si="46"/>
        <v>输入</v>
      </c>
      <c r="Z386" t="s">
        <v>24</v>
      </c>
      <c r="AA386" t="str">
        <f t="shared" si="47"/>
        <v>[项目进度计划](项目文件-项目进度计划)</v>
      </c>
      <c r="AB386" t="s">
        <v>24</v>
      </c>
    </row>
    <row r="387" spans="2:28">
      <c r="B387">
        <v>13.2</v>
      </c>
      <c r="C387" t="s">
        <v>88</v>
      </c>
      <c r="D387" t="s">
        <v>137</v>
      </c>
      <c r="G387" t="str">
        <f t="shared" ref="G387:G405" si="48">C387&amp;D387</f>
        <v>输入风险登记册</v>
      </c>
      <c r="H387" t="str">
        <f>VLOOKUP(B387,'表-章节'!A:C,2,FALSE)</f>
        <v>13.2</v>
      </c>
      <c r="I387" t="str">
        <f>VLOOKUP(B387,'表-章节'!A:C,3,FALSE)</f>
        <v>13.2 规划相关方参与</v>
      </c>
      <c r="J387">
        <f>IF(AND(C387="输出",ISNA(VLOOKUP("输出"&amp;D387,D$1:D386,1,FALSE))),J386+1,J386)</f>
        <v>35</v>
      </c>
      <c r="K387">
        <f>VLOOKUP("输出"&amp;D387,G:J,4,FALSE)</f>
        <v>32</v>
      </c>
      <c r="L387">
        <f t="shared" ref="L387:L405" si="49">IF(C387="输出",1,IF(C387="更新",2,3))</f>
        <v>3</v>
      </c>
      <c r="M387" t="s">
        <v>228</v>
      </c>
      <c r="O387" t="s">
        <v>24</v>
      </c>
      <c r="P387" t="str">
        <f t="shared" ref="P387:P405" si="50">IF(D387&lt;&gt;D386,"["&amp;D387&amp;"](项目文件-"&amp;D387&amp;")","")</f>
        <v>[风险登记册](项目文件-风险登记册)</v>
      </c>
      <c r="Q387" t="s">
        <v>24</v>
      </c>
      <c r="R387" t="str">
        <f t="shared" ref="R387:R405" si="51">C387</f>
        <v>输入</v>
      </c>
      <c r="S387" t="s">
        <v>24</v>
      </c>
      <c r="T387" t="str">
        <f t="shared" ref="T387:T405" si="52">I387</f>
        <v>13.2 规划相关方参与</v>
      </c>
      <c r="U387" t="s">
        <v>24</v>
      </c>
      <c r="V387" t="s">
        <v>24</v>
      </c>
      <c r="W387" t="str">
        <f t="shared" ref="W387:W405" si="53">IF(I387&lt;&gt;I386,I387,"")</f>
        <v/>
      </c>
      <c r="X387" t="s">
        <v>24</v>
      </c>
      <c r="Y387" t="str">
        <f t="shared" ref="Y387:Y405" si="54">C387</f>
        <v>输入</v>
      </c>
      <c r="Z387" t="s">
        <v>24</v>
      </c>
      <c r="AA387" t="str">
        <f t="shared" ref="AA387:AA405" si="55">"["&amp;D387&amp;"](项目文件-"&amp;D387&amp;")"</f>
        <v>[风险登记册](项目文件-风险登记册)</v>
      </c>
      <c r="AB387" t="s">
        <v>24</v>
      </c>
    </row>
    <row r="388" spans="2:28">
      <c r="B388">
        <v>13.2</v>
      </c>
      <c r="C388" t="s">
        <v>88</v>
      </c>
      <c r="D388" t="s">
        <v>140</v>
      </c>
      <c r="G388" t="str">
        <f t="shared" si="48"/>
        <v>输入相关方登记册</v>
      </c>
      <c r="H388" t="str">
        <f>VLOOKUP(B388,'表-章节'!A:C,2,FALSE)</f>
        <v>13.2</v>
      </c>
      <c r="I388" t="str">
        <f>VLOOKUP(B388,'表-章节'!A:C,3,FALSE)</f>
        <v>13.2 规划相关方参与</v>
      </c>
      <c r="J388">
        <f>IF(AND(C388="输出",ISNA(VLOOKUP("输出"&amp;D388,D$1:D387,1,FALSE))),J387+1,J387)</f>
        <v>35</v>
      </c>
      <c r="K388">
        <f>VLOOKUP("输出"&amp;D388,G:J,4,FALSE)</f>
        <v>35</v>
      </c>
      <c r="L388">
        <f t="shared" si="49"/>
        <v>3</v>
      </c>
      <c r="M388" t="s">
        <v>232</v>
      </c>
      <c r="O388" t="s">
        <v>24</v>
      </c>
      <c r="P388" t="str">
        <f t="shared" si="50"/>
        <v>[相关方登记册](项目文件-相关方登记册)</v>
      </c>
      <c r="Q388" t="s">
        <v>24</v>
      </c>
      <c r="R388" t="str">
        <f t="shared" si="51"/>
        <v>输入</v>
      </c>
      <c r="S388" t="s">
        <v>24</v>
      </c>
      <c r="T388" t="str">
        <f t="shared" si="52"/>
        <v>13.2 规划相关方参与</v>
      </c>
      <c r="U388" t="s">
        <v>24</v>
      </c>
      <c r="V388" t="s">
        <v>24</v>
      </c>
      <c r="W388" t="str">
        <f t="shared" si="53"/>
        <v/>
      </c>
      <c r="X388" t="s">
        <v>24</v>
      </c>
      <c r="Y388" t="str">
        <f t="shared" si="54"/>
        <v>输入</v>
      </c>
      <c r="Z388" t="s">
        <v>24</v>
      </c>
      <c r="AA388" t="str">
        <f t="shared" si="55"/>
        <v>[相关方登记册](项目文件-相关方登记册)</v>
      </c>
      <c r="AB388" t="s">
        <v>24</v>
      </c>
    </row>
    <row r="389" spans="2:28">
      <c r="B389">
        <v>13.3</v>
      </c>
      <c r="C389" t="s">
        <v>86</v>
      </c>
      <c r="D389" t="s">
        <v>129</v>
      </c>
      <c r="G389" t="str">
        <f t="shared" si="48"/>
        <v>更新问题日志</v>
      </c>
      <c r="H389" t="str">
        <f>VLOOKUP(B389,'表-章节'!A:C,2,FALSE)</f>
        <v>13.3</v>
      </c>
      <c r="I389" t="str">
        <f>VLOOKUP(B389,'表-章节'!A:C,3,FALSE)</f>
        <v>13.3 管理相关方参与</v>
      </c>
      <c r="J389">
        <f>IF(AND(C389="输出",ISNA(VLOOKUP("输出"&amp;D389,D$1:D388,1,FALSE))),J388+1,J388)</f>
        <v>35</v>
      </c>
      <c r="K389">
        <f>VLOOKUP("输出"&amp;D389,G:J,4,FALSE)</f>
        <v>2</v>
      </c>
      <c r="L389">
        <f t="shared" si="49"/>
        <v>2</v>
      </c>
      <c r="M389" t="s">
        <v>233</v>
      </c>
      <c r="O389" t="s">
        <v>24</v>
      </c>
      <c r="P389" t="str">
        <f t="shared" si="50"/>
        <v>[问题日志](项目文件-问题日志)</v>
      </c>
      <c r="Q389" t="s">
        <v>24</v>
      </c>
      <c r="R389" t="str">
        <f t="shared" si="51"/>
        <v>更新</v>
      </c>
      <c r="S389" t="s">
        <v>24</v>
      </c>
      <c r="T389" t="str">
        <f t="shared" si="52"/>
        <v>13.3 管理相关方参与</v>
      </c>
      <c r="U389" t="s">
        <v>24</v>
      </c>
      <c r="V389" t="s">
        <v>24</v>
      </c>
      <c r="W389" t="str">
        <f t="shared" si="53"/>
        <v>13.3 管理相关方参与</v>
      </c>
      <c r="X389" t="s">
        <v>24</v>
      </c>
      <c r="Y389" t="str">
        <f t="shared" si="54"/>
        <v>更新</v>
      </c>
      <c r="Z389" t="s">
        <v>24</v>
      </c>
      <c r="AA389" t="str">
        <f t="shared" si="55"/>
        <v>[问题日志](项目文件-问题日志)</v>
      </c>
      <c r="AB389" t="s">
        <v>24</v>
      </c>
    </row>
    <row r="390" spans="2:28">
      <c r="B390">
        <v>13.3</v>
      </c>
      <c r="C390" t="s">
        <v>86</v>
      </c>
      <c r="D390" t="s">
        <v>131</v>
      </c>
      <c r="G390" t="str">
        <f t="shared" si="48"/>
        <v>更新经验教训登记册</v>
      </c>
      <c r="H390" t="str">
        <f>VLOOKUP(B390,'表-章节'!A:C,2,FALSE)</f>
        <v>13.3</v>
      </c>
      <c r="I390" t="str">
        <f>VLOOKUP(B390,'表-章节'!A:C,3,FALSE)</f>
        <v>13.3 管理相关方参与</v>
      </c>
      <c r="J390">
        <f>IF(AND(C390="输出",ISNA(VLOOKUP("输出"&amp;D390,D$1:D389,1,FALSE))),J389+1,J389)</f>
        <v>35</v>
      </c>
      <c r="K390">
        <f>VLOOKUP("输出"&amp;D390,G:J,4,FALSE)</f>
        <v>3</v>
      </c>
      <c r="L390">
        <f t="shared" si="49"/>
        <v>2</v>
      </c>
      <c r="M390" t="s">
        <v>223</v>
      </c>
      <c r="O390" t="s">
        <v>24</v>
      </c>
      <c r="P390" t="str">
        <f t="shared" si="50"/>
        <v>[经验教训登记册](项目文件-经验教训登记册)</v>
      </c>
      <c r="Q390" t="s">
        <v>24</v>
      </c>
      <c r="R390" t="str">
        <f t="shared" si="51"/>
        <v>更新</v>
      </c>
      <c r="S390" t="s">
        <v>24</v>
      </c>
      <c r="T390" t="str">
        <f t="shared" si="52"/>
        <v>13.3 管理相关方参与</v>
      </c>
      <c r="U390" t="s">
        <v>24</v>
      </c>
      <c r="V390" t="s">
        <v>24</v>
      </c>
      <c r="W390" t="str">
        <f t="shared" si="53"/>
        <v/>
      </c>
      <c r="X390" t="s">
        <v>24</v>
      </c>
      <c r="Y390" t="str">
        <f t="shared" si="54"/>
        <v>更新</v>
      </c>
      <c r="Z390" t="s">
        <v>24</v>
      </c>
      <c r="AA390" t="str">
        <f t="shared" si="55"/>
        <v>[经验教训登记册](项目文件-经验教训登记册)</v>
      </c>
      <c r="AB390" t="s">
        <v>24</v>
      </c>
    </row>
    <row r="391" spans="2:28">
      <c r="B391">
        <v>13.3</v>
      </c>
      <c r="C391" t="s">
        <v>86</v>
      </c>
      <c r="D391" t="s">
        <v>130</v>
      </c>
      <c r="G391" t="str">
        <f t="shared" si="48"/>
        <v>更新变更日志</v>
      </c>
      <c r="H391" t="str">
        <f>VLOOKUP(B391,'表-章节'!A:C,2,FALSE)</f>
        <v>13.3</v>
      </c>
      <c r="I391" t="str">
        <f>VLOOKUP(B391,'表-章节'!A:C,3,FALSE)</f>
        <v>13.3 管理相关方参与</v>
      </c>
      <c r="J391">
        <f>IF(AND(C391="输出",ISNA(VLOOKUP("输出"&amp;D391,D$1:D390,1,FALSE))),J390+1,J390)</f>
        <v>35</v>
      </c>
      <c r="K391">
        <f>VLOOKUP("输出"&amp;D391,G:J,4,FALSE)</f>
        <v>36</v>
      </c>
      <c r="L391">
        <f t="shared" si="49"/>
        <v>2</v>
      </c>
      <c r="M391" t="s">
        <v>188</v>
      </c>
      <c r="O391" t="s">
        <v>24</v>
      </c>
      <c r="P391" t="str">
        <f t="shared" si="50"/>
        <v>[变更日志](项目文件-变更日志)</v>
      </c>
      <c r="Q391" t="s">
        <v>24</v>
      </c>
      <c r="R391" t="str">
        <f t="shared" si="51"/>
        <v>更新</v>
      </c>
      <c r="S391" t="s">
        <v>24</v>
      </c>
      <c r="T391" t="str">
        <f t="shared" si="52"/>
        <v>13.3 管理相关方参与</v>
      </c>
      <c r="U391" t="s">
        <v>24</v>
      </c>
      <c r="V391" t="s">
        <v>24</v>
      </c>
      <c r="W391" t="str">
        <f t="shared" si="53"/>
        <v/>
      </c>
      <c r="X391" t="s">
        <v>24</v>
      </c>
      <c r="Y391" t="str">
        <f t="shared" si="54"/>
        <v>更新</v>
      </c>
      <c r="Z391" t="s">
        <v>24</v>
      </c>
      <c r="AA391" t="str">
        <f t="shared" si="55"/>
        <v>[变更日志](项目文件-变更日志)</v>
      </c>
      <c r="AB391" t="s">
        <v>24</v>
      </c>
    </row>
    <row r="392" spans="2:28">
      <c r="B392">
        <v>13.3</v>
      </c>
      <c r="C392" t="s">
        <v>86</v>
      </c>
      <c r="D392" t="s">
        <v>140</v>
      </c>
      <c r="G392" t="str">
        <f t="shared" si="48"/>
        <v>更新相关方登记册</v>
      </c>
      <c r="H392" t="str">
        <f>VLOOKUP(B392,'表-章节'!A:C,2,FALSE)</f>
        <v>13.3</v>
      </c>
      <c r="I392" t="str">
        <f>VLOOKUP(B392,'表-章节'!A:C,3,FALSE)</f>
        <v>13.3 管理相关方参与</v>
      </c>
      <c r="J392">
        <f>IF(AND(C392="输出",ISNA(VLOOKUP("输出"&amp;D392,D$1:D391,1,FALSE))),J391+1,J391)</f>
        <v>35</v>
      </c>
      <c r="K392">
        <f>VLOOKUP("输出"&amp;D392,G:J,4,FALSE)</f>
        <v>35</v>
      </c>
      <c r="L392">
        <f t="shared" si="49"/>
        <v>2</v>
      </c>
      <c r="M392" t="s">
        <v>226</v>
      </c>
      <c r="O392" t="s">
        <v>24</v>
      </c>
      <c r="P392" t="str">
        <f t="shared" si="50"/>
        <v>[相关方登记册](项目文件-相关方登记册)</v>
      </c>
      <c r="Q392" t="s">
        <v>24</v>
      </c>
      <c r="R392" t="str">
        <f t="shared" si="51"/>
        <v>更新</v>
      </c>
      <c r="S392" t="s">
        <v>24</v>
      </c>
      <c r="T392" t="str">
        <f t="shared" si="52"/>
        <v>13.3 管理相关方参与</v>
      </c>
      <c r="U392" t="s">
        <v>24</v>
      </c>
      <c r="V392" t="s">
        <v>24</v>
      </c>
      <c r="W392" t="str">
        <f t="shared" si="53"/>
        <v/>
      </c>
      <c r="X392" t="s">
        <v>24</v>
      </c>
      <c r="Y392" t="str">
        <f t="shared" si="54"/>
        <v>更新</v>
      </c>
      <c r="Z392" t="s">
        <v>24</v>
      </c>
      <c r="AA392" t="str">
        <f t="shared" si="55"/>
        <v>[相关方登记册](项目文件-相关方登记册)</v>
      </c>
      <c r="AB392" t="s">
        <v>24</v>
      </c>
    </row>
    <row r="393" spans="2:28">
      <c r="B393">
        <v>13.3</v>
      </c>
      <c r="C393" t="s">
        <v>88</v>
      </c>
      <c r="D393" t="s">
        <v>129</v>
      </c>
      <c r="G393" t="str">
        <f t="shared" si="48"/>
        <v>输入问题日志</v>
      </c>
      <c r="H393" t="str">
        <f>VLOOKUP(B393,'表-章节'!A:C,2,FALSE)</f>
        <v>13.3</v>
      </c>
      <c r="I393" t="str">
        <f>VLOOKUP(B393,'表-章节'!A:C,3,FALSE)</f>
        <v>13.3 管理相关方参与</v>
      </c>
      <c r="J393">
        <f>IF(AND(C393="输出",ISNA(VLOOKUP("输出"&amp;D393,D$1:D392,1,FALSE))),J392+1,J392)</f>
        <v>35</v>
      </c>
      <c r="K393">
        <f>VLOOKUP("输出"&amp;D393,G:J,4,FALSE)</f>
        <v>2</v>
      </c>
      <c r="L393">
        <f t="shared" si="49"/>
        <v>3</v>
      </c>
      <c r="M393" t="s">
        <v>174</v>
      </c>
      <c r="O393" t="s">
        <v>24</v>
      </c>
      <c r="P393" t="str">
        <f t="shared" si="50"/>
        <v>[问题日志](项目文件-问题日志)</v>
      </c>
      <c r="Q393" t="s">
        <v>24</v>
      </c>
      <c r="R393" t="str">
        <f t="shared" si="51"/>
        <v>输入</v>
      </c>
      <c r="S393" t="s">
        <v>24</v>
      </c>
      <c r="T393" t="str">
        <f t="shared" si="52"/>
        <v>13.3 管理相关方参与</v>
      </c>
      <c r="U393" t="s">
        <v>24</v>
      </c>
      <c r="V393" t="s">
        <v>24</v>
      </c>
      <c r="W393" t="str">
        <f t="shared" si="53"/>
        <v/>
      </c>
      <c r="X393" t="s">
        <v>24</v>
      </c>
      <c r="Y393" t="str">
        <f t="shared" si="54"/>
        <v>输入</v>
      </c>
      <c r="Z393" t="s">
        <v>24</v>
      </c>
      <c r="AA393" t="str">
        <f t="shared" si="55"/>
        <v>[问题日志](项目文件-问题日志)</v>
      </c>
      <c r="AB393" t="s">
        <v>24</v>
      </c>
    </row>
    <row r="394" spans="2:28">
      <c r="B394">
        <v>13.3</v>
      </c>
      <c r="C394" t="s">
        <v>88</v>
      </c>
      <c r="D394" t="s">
        <v>131</v>
      </c>
      <c r="G394" t="str">
        <f t="shared" si="48"/>
        <v>输入经验教训登记册</v>
      </c>
      <c r="H394" t="str">
        <f>VLOOKUP(B394,'表-章节'!A:C,2,FALSE)</f>
        <v>13.3</v>
      </c>
      <c r="I394" t="str">
        <f>VLOOKUP(B394,'表-章节'!A:C,3,FALSE)</f>
        <v>13.3 管理相关方参与</v>
      </c>
      <c r="J394">
        <f>IF(AND(C394="输出",ISNA(VLOOKUP("输出"&amp;D394,D$1:D393,1,FALSE))),J393+1,J393)</f>
        <v>35</v>
      </c>
      <c r="K394">
        <f>VLOOKUP("输出"&amp;D394,G:J,4,FALSE)</f>
        <v>3</v>
      </c>
      <c r="L394">
        <f t="shared" si="49"/>
        <v>3</v>
      </c>
      <c r="M394" t="s">
        <v>175</v>
      </c>
      <c r="O394" t="s">
        <v>24</v>
      </c>
      <c r="P394" t="str">
        <f t="shared" si="50"/>
        <v>[经验教训登记册](项目文件-经验教训登记册)</v>
      </c>
      <c r="Q394" t="s">
        <v>24</v>
      </c>
      <c r="R394" t="str">
        <f t="shared" si="51"/>
        <v>输入</v>
      </c>
      <c r="S394" t="s">
        <v>24</v>
      </c>
      <c r="T394" t="str">
        <f t="shared" si="52"/>
        <v>13.3 管理相关方参与</v>
      </c>
      <c r="U394" t="s">
        <v>24</v>
      </c>
      <c r="V394" t="s">
        <v>24</v>
      </c>
      <c r="W394" t="str">
        <f t="shared" si="53"/>
        <v/>
      </c>
      <c r="X394" t="s">
        <v>24</v>
      </c>
      <c r="Y394" t="str">
        <f t="shared" si="54"/>
        <v>输入</v>
      </c>
      <c r="Z394" t="s">
        <v>24</v>
      </c>
      <c r="AA394" t="str">
        <f t="shared" si="55"/>
        <v>[经验教训登记册](项目文件-经验教训登记册)</v>
      </c>
      <c r="AB394" t="s">
        <v>24</v>
      </c>
    </row>
    <row r="395" spans="2:28">
      <c r="B395">
        <v>13.3</v>
      </c>
      <c r="C395" t="s">
        <v>88</v>
      </c>
      <c r="D395" t="s">
        <v>130</v>
      </c>
      <c r="G395" t="str">
        <f t="shared" si="48"/>
        <v>输入变更日志</v>
      </c>
      <c r="H395" t="str">
        <f>VLOOKUP(B395,'表-章节'!A:C,2,FALSE)</f>
        <v>13.3</v>
      </c>
      <c r="I395" t="str">
        <f>VLOOKUP(B395,'表-章节'!A:C,3,FALSE)</f>
        <v>13.3 管理相关方参与</v>
      </c>
      <c r="J395">
        <f>IF(AND(C395="输出",ISNA(VLOOKUP("输出"&amp;D395,D$1:D394,1,FALSE))),J394+1,J394)</f>
        <v>35</v>
      </c>
      <c r="K395">
        <f>VLOOKUP("输出"&amp;D395,G:J,4,FALSE)</f>
        <v>36</v>
      </c>
      <c r="L395">
        <f t="shared" si="49"/>
        <v>3</v>
      </c>
      <c r="M395" t="s">
        <v>193</v>
      </c>
      <c r="O395" t="s">
        <v>24</v>
      </c>
      <c r="P395" t="str">
        <f t="shared" si="50"/>
        <v>[变更日志](项目文件-变更日志)</v>
      </c>
      <c r="Q395" t="s">
        <v>24</v>
      </c>
      <c r="R395" t="str">
        <f t="shared" si="51"/>
        <v>输入</v>
      </c>
      <c r="S395" t="s">
        <v>24</v>
      </c>
      <c r="T395" t="str">
        <f t="shared" si="52"/>
        <v>13.3 管理相关方参与</v>
      </c>
      <c r="U395" t="s">
        <v>24</v>
      </c>
      <c r="V395" t="s">
        <v>24</v>
      </c>
      <c r="W395" t="str">
        <f t="shared" si="53"/>
        <v/>
      </c>
      <c r="X395" t="s">
        <v>24</v>
      </c>
      <c r="Y395" t="str">
        <f t="shared" si="54"/>
        <v>输入</v>
      </c>
      <c r="Z395" t="s">
        <v>24</v>
      </c>
      <c r="AA395" t="str">
        <f t="shared" si="55"/>
        <v>[变更日志](项目文件-变更日志)</v>
      </c>
      <c r="AB395" t="s">
        <v>24</v>
      </c>
    </row>
    <row r="396" spans="2:28">
      <c r="B396">
        <v>13.3</v>
      </c>
      <c r="C396" t="s">
        <v>88</v>
      </c>
      <c r="D396" t="s">
        <v>140</v>
      </c>
      <c r="G396" t="str">
        <f t="shared" si="48"/>
        <v>输入相关方登记册</v>
      </c>
      <c r="H396" t="str">
        <f>VLOOKUP(B396,'表-章节'!A:C,2,FALSE)</f>
        <v>13.3</v>
      </c>
      <c r="I396" t="str">
        <f>VLOOKUP(B396,'表-章节'!A:C,3,FALSE)</f>
        <v>13.3 管理相关方参与</v>
      </c>
      <c r="J396">
        <f>IF(AND(C396="输出",ISNA(VLOOKUP("输出"&amp;D396,D$1:D395,1,FALSE))),J395+1,J395)</f>
        <v>35</v>
      </c>
      <c r="K396">
        <f>VLOOKUP("输出"&amp;D396,G:J,4,FALSE)</f>
        <v>35</v>
      </c>
      <c r="L396">
        <f t="shared" si="49"/>
        <v>3</v>
      </c>
      <c r="M396" t="s">
        <v>232</v>
      </c>
      <c r="O396" t="s">
        <v>24</v>
      </c>
      <c r="P396" t="str">
        <f t="shared" si="50"/>
        <v>[相关方登记册](项目文件-相关方登记册)</v>
      </c>
      <c r="Q396" t="s">
        <v>24</v>
      </c>
      <c r="R396" t="str">
        <f t="shared" si="51"/>
        <v>输入</v>
      </c>
      <c r="S396" t="s">
        <v>24</v>
      </c>
      <c r="T396" t="str">
        <f t="shared" si="52"/>
        <v>13.3 管理相关方参与</v>
      </c>
      <c r="U396" t="s">
        <v>24</v>
      </c>
      <c r="V396" t="s">
        <v>24</v>
      </c>
      <c r="W396" t="str">
        <f t="shared" si="53"/>
        <v/>
      </c>
      <c r="X396" t="s">
        <v>24</v>
      </c>
      <c r="Y396" t="str">
        <f t="shared" si="54"/>
        <v>输入</v>
      </c>
      <c r="Z396" t="s">
        <v>24</v>
      </c>
      <c r="AA396" t="str">
        <f t="shared" si="55"/>
        <v>[相关方登记册](项目文件-相关方登记册)</v>
      </c>
      <c r="AB396" t="s">
        <v>24</v>
      </c>
    </row>
    <row r="397" spans="2:28">
      <c r="B397">
        <v>13.4</v>
      </c>
      <c r="C397" t="s">
        <v>86</v>
      </c>
      <c r="D397" t="s">
        <v>129</v>
      </c>
      <c r="G397" t="str">
        <f t="shared" si="48"/>
        <v>更新问题日志</v>
      </c>
      <c r="H397" t="str">
        <f>VLOOKUP(B397,'表-章节'!A:C,2,FALSE)</f>
        <v>13.4</v>
      </c>
      <c r="I397" t="str">
        <f>VLOOKUP(B397,'表-章节'!A:C,3,FALSE)</f>
        <v>13.4 监督相关方参与</v>
      </c>
      <c r="J397">
        <f>IF(AND(C397="输出",ISNA(VLOOKUP("输出"&amp;D397,D$1:D396,1,FALSE))),J396+1,J396)</f>
        <v>35</v>
      </c>
      <c r="K397">
        <f>VLOOKUP("输出"&amp;D397,G:J,4,FALSE)</f>
        <v>2</v>
      </c>
      <c r="L397">
        <f t="shared" si="49"/>
        <v>2</v>
      </c>
      <c r="M397" t="s">
        <v>233</v>
      </c>
      <c r="O397" t="s">
        <v>24</v>
      </c>
      <c r="P397" t="str">
        <f t="shared" si="50"/>
        <v>[问题日志](项目文件-问题日志)</v>
      </c>
      <c r="Q397" t="s">
        <v>24</v>
      </c>
      <c r="R397" t="str">
        <f t="shared" si="51"/>
        <v>更新</v>
      </c>
      <c r="S397" t="s">
        <v>24</v>
      </c>
      <c r="T397" t="str">
        <f t="shared" si="52"/>
        <v>13.4 监督相关方参与</v>
      </c>
      <c r="U397" t="s">
        <v>24</v>
      </c>
      <c r="V397" t="s">
        <v>24</v>
      </c>
      <c r="W397" t="str">
        <f t="shared" si="53"/>
        <v>13.4 监督相关方参与</v>
      </c>
      <c r="X397" t="s">
        <v>24</v>
      </c>
      <c r="Y397" t="str">
        <f t="shared" si="54"/>
        <v>更新</v>
      </c>
      <c r="Z397" t="s">
        <v>24</v>
      </c>
      <c r="AA397" t="str">
        <f t="shared" si="55"/>
        <v>[问题日志](项目文件-问题日志)</v>
      </c>
      <c r="AB397" t="s">
        <v>24</v>
      </c>
    </row>
    <row r="398" spans="2:28">
      <c r="B398">
        <v>13.4</v>
      </c>
      <c r="C398" t="s">
        <v>86</v>
      </c>
      <c r="D398" t="s">
        <v>131</v>
      </c>
      <c r="G398" t="str">
        <f t="shared" si="48"/>
        <v>更新经验教训登记册</v>
      </c>
      <c r="H398" t="str">
        <f>VLOOKUP(B398,'表-章节'!A:C,2,FALSE)</f>
        <v>13.4</v>
      </c>
      <c r="I398" t="str">
        <f>VLOOKUP(B398,'表-章节'!A:C,3,FALSE)</f>
        <v>13.4 监督相关方参与</v>
      </c>
      <c r="J398">
        <f>IF(AND(C398="输出",ISNA(VLOOKUP("输出"&amp;D398,D$1:D397,1,FALSE))),J397+1,J397)</f>
        <v>35</v>
      </c>
      <c r="K398">
        <f>VLOOKUP("输出"&amp;D398,G:J,4,FALSE)</f>
        <v>3</v>
      </c>
      <c r="L398">
        <f t="shared" si="49"/>
        <v>2</v>
      </c>
      <c r="M398" t="s">
        <v>223</v>
      </c>
      <c r="O398" t="s">
        <v>24</v>
      </c>
      <c r="P398" t="str">
        <f t="shared" si="50"/>
        <v>[经验教训登记册](项目文件-经验教训登记册)</v>
      </c>
      <c r="Q398" t="s">
        <v>24</v>
      </c>
      <c r="R398" t="str">
        <f t="shared" si="51"/>
        <v>更新</v>
      </c>
      <c r="S398" t="s">
        <v>24</v>
      </c>
      <c r="T398" t="str">
        <f t="shared" si="52"/>
        <v>13.4 监督相关方参与</v>
      </c>
      <c r="U398" t="s">
        <v>24</v>
      </c>
      <c r="V398" t="s">
        <v>24</v>
      </c>
      <c r="W398" t="str">
        <f t="shared" si="53"/>
        <v/>
      </c>
      <c r="X398" t="s">
        <v>24</v>
      </c>
      <c r="Y398" t="str">
        <f t="shared" si="54"/>
        <v>更新</v>
      </c>
      <c r="Z398" t="s">
        <v>24</v>
      </c>
      <c r="AA398" t="str">
        <f t="shared" si="55"/>
        <v>[经验教训登记册](项目文件-经验教训登记册)</v>
      </c>
      <c r="AB398" t="s">
        <v>24</v>
      </c>
    </row>
    <row r="399" spans="2:28">
      <c r="B399">
        <v>13.4</v>
      </c>
      <c r="C399" t="s">
        <v>86</v>
      </c>
      <c r="D399" t="s">
        <v>137</v>
      </c>
      <c r="G399" t="str">
        <f t="shared" si="48"/>
        <v>更新风险登记册</v>
      </c>
      <c r="H399" t="str">
        <f>VLOOKUP(B399,'表-章节'!A:C,2,FALSE)</f>
        <v>13.4</v>
      </c>
      <c r="I399" t="str">
        <f>VLOOKUP(B399,'表-章节'!A:C,3,FALSE)</f>
        <v>13.4 监督相关方参与</v>
      </c>
      <c r="J399">
        <f>IF(AND(C399="输出",ISNA(VLOOKUP("输出"&amp;D399,D$1:D398,1,FALSE))),J398+1,J398)</f>
        <v>35</v>
      </c>
      <c r="K399">
        <f>VLOOKUP("输出"&amp;D399,G:J,4,FALSE)</f>
        <v>32</v>
      </c>
      <c r="L399">
        <f t="shared" si="49"/>
        <v>2</v>
      </c>
      <c r="M399" t="s">
        <v>225</v>
      </c>
      <c r="O399" t="s">
        <v>24</v>
      </c>
      <c r="P399" t="str">
        <f t="shared" si="50"/>
        <v>[风险登记册](项目文件-风险登记册)</v>
      </c>
      <c r="Q399" t="s">
        <v>24</v>
      </c>
      <c r="R399" t="str">
        <f t="shared" si="51"/>
        <v>更新</v>
      </c>
      <c r="S399" t="s">
        <v>24</v>
      </c>
      <c r="T399" t="str">
        <f t="shared" si="52"/>
        <v>13.4 监督相关方参与</v>
      </c>
      <c r="U399" t="s">
        <v>24</v>
      </c>
      <c r="V399" t="s">
        <v>24</v>
      </c>
      <c r="W399" t="str">
        <f t="shared" si="53"/>
        <v/>
      </c>
      <c r="X399" t="s">
        <v>24</v>
      </c>
      <c r="Y399" t="str">
        <f t="shared" si="54"/>
        <v>更新</v>
      </c>
      <c r="Z399" t="s">
        <v>24</v>
      </c>
      <c r="AA399" t="str">
        <f t="shared" si="55"/>
        <v>[风险登记册](项目文件-风险登记册)</v>
      </c>
      <c r="AB399" t="s">
        <v>24</v>
      </c>
    </row>
    <row r="400" spans="2:28">
      <c r="B400">
        <v>13.4</v>
      </c>
      <c r="C400" t="s">
        <v>86</v>
      </c>
      <c r="D400" t="s">
        <v>140</v>
      </c>
      <c r="G400" t="str">
        <f t="shared" si="48"/>
        <v>更新相关方登记册</v>
      </c>
      <c r="H400" t="str">
        <f>VLOOKUP(B400,'表-章节'!A:C,2,FALSE)</f>
        <v>13.4</v>
      </c>
      <c r="I400" t="str">
        <f>VLOOKUP(B400,'表-章节'!A:C,3,FALSE)</f>
        <v>13.4 监督相关方参与</v>
      </c>
      <c r="J400">
        <f>IF(AND(C400="输出",ISNA(VLOOKUP("输出"&amp;D400,D$1:D399,1,FALSE))),J399+1,J399)</f>
        <v>35</v>
      </c>
      <c r="K400">
        <f>VLOOKUP("输出"&amp;D400,G:J,4,FALSE)</f>
        <v>35</v>
      </c>
      <c r="L400">
        <f t="shared" si="49"/>
        <v>2</v>
      </c>
      <c r="M400" t="s">
        <v>226</v>
      </c>
      <c r="O400" t="s">
        <v>24</v>
      </c>
      <c r="P400" t="str">
        <f t="shared" si="50"/>
        <v>[相关方登记册](项目文件-相关方登记册)</v>
      </c>
      <c r="Q400" t="s">
        <v>24</v>
      </c>
      <c r="R400" t="str">
        <f t="shared" si="51"/>
        <v>更新</v>
      </c>
      <c r="S400" t="s">
        <v>24</v>
      </c>
      <c r="T400" t="str">
        <f t="shared" si="52"/>
        <v>13.4 监督相关方参与</v>
      </c>
      <c r="U400" t="s">
        <v>24</v>
      </c>
      <c r="V400" t="s">
        <v>24</v>
      </c>
      <c r="W400" t="str">
        <f t="shared" si="53"/>
        <v/>
      </c>
      <c r="X400" t="s">
        <v>24</v>
      </c>
      <c r="Y400" t="str">
        <f t="shared" si="54"/>
        <v>更新</v>
      </c>
      <c r="Z400" t="s">
        <v>24</v>
      </c>
      <c r="AA400" t="str">
        <f t="shared" si="55"/>
        <v>[相关方登记册](项目文件-相关方登记册)</v>
      </c>
      <c r="AB400" t="s">
        <v>24</v>
      </c>
    </row>
    <row r="401" spans="2:28">
      <c r="B401">
        <v>13.4</v>
      </c>
      <c r="C401" t="s">
        <v>88</v>
      </c>
      <c r="D401" t="s">
        <v>129</v>
      </c>
      <c r="G401" t="str">
        <f t="shared" si="48"/>
        <v>输入问题日志</v>
      </c>
      <c r="H401" t="str">
        <f>VLOOKUP(B401,'表-章节'!A:C,2,FALSE)</f>
        <v>13.4</v>
      </c>
      <c r="I401" t="str">
        <f>VLOOKUP(B401,'表-章节'!A:C,3,FALSE)</f>
        <v>13.4 监督相关方参与</v>
      </c>
      <c r="J401">
        <f>IF(AND(C401="输出",ISNA(VLOOKUP("输出"&amp;D401,D$1:D400,1,FALSE))),J400+1,J400)</f>
        <v>35</v>
      </c>
      <c r="K401">
        <f>VLOOKUP("输出"&amp;D401,G:J,4,FALSE)</f>
        <v>2</v>
      </c>
      <c r="L401">
        <f t="shared" si="49"/>
        <v>3</v>
      </c>
      <c r="M401" t="s">
        <v>174</v>
      </c>
      <c r="O401" t="s">
        <v>24</v>
      </c>
      <c r="P401" t="str">
        <f t="shared" si="50"/>
        <v>[问题日志](项目文件-问题日志)</v>
      </c>
      <c r="Q401" t="s">
        <v>24</v>
      </c>
      <c r="R401" t="str">
        <f t="shared" si="51"/>
        <v>输入</v>
      </c>
      <c r="S401" t="s">
        <v>24</v>
      </c>
      <c r="T401" t="str">
        <f t="shared" si="52"/>
        <v>13.4 监督相关方参与</v>
      </c>
      <c r="U401" t="s">
        <v>24</v>
      </c>
      <c r="V401" t="s">
        <v>24</v>
      </c>
      <c r="W401" t="str">
        <f t="shared" si="53"/>
        <v/>
      </c>
      <c r="X401" t="s">
        <v>24</v>
      </c>
      <c r="Y401" t="str">
        <f t="shared" si="54"/>
        <v>输入</v>
      </c>
      <c r="Z401" t="s">
        <v>24</v>
      </c>
      <c r="AA401" t="str">
        <f t="shared" si="55"/>
        <v>[问题日志](项目文件-问题日志)</v>
      </c>
      <c r="AB401" t="s">
        <v>24</v>
      </c>
    </row>
    <row r="402" spans="2:28">
      <c r="B402">
        <v>13.4</v>
      </c>
      <c r="C402" t="s">
        <v>88</v>
      </c>
      <c r="D402" t="s">
        <v>133</v>
      </c>
      <c r="G402" t="str">
        <f t="shared" si="48"/>
        <v>输入项目沟通记录</v>
      </c>
      <c r="H402" t="str">
        <f>VLOOKUP(B402,'表-章节'!A:C,2,FALSE)</f>
        <v>13.4</v>
      </c>
      <c r="I402" t="str">
        <f>VLOOKUP(B402,'表-章节'!A:C,3,FALSE)</f>
        <v>13.4 监督相关方参与</v>
      </c>
      <c r="J402">
        <f>IF(AND(C402="输出",ISNA(VLOOKUP("输出"&amp;D402,D$1:D401,1,FALSE))),J401+1,J401)</f>
        <v>35</v>
      </c>
      <c r="K402">
        <f>VLOOKUP("输出"&amp;D402,G:J,4,FALSE)</f>
        <v>31</v>
      </c>
      <c r="L402">
        <f t="shared" si="49"/>
        <v>3</v>
      </c>
      <c r="M402" t="s">
        <v>227</v>
      </c>
      <c r="O402" t="s">
        <v>24</v>
      </c>
      <c r="P402" t="str">
        <f t="shared" si="50"/>
        <v>[项目沟通记录](项目文件-项目沟通记录)</v>
      </c>
      <c r="Q402" t="s">
        <v>24</v>
      </c>
      <c r="R402" t="str">
        <f t="shared" si="51"/>
        <v>输入</v>
      </c>
      <c r="S402" t="s">
        <v>24</v>
      </c>
      <c r="T402" t="str">
        <f t="shared" si="52"/>
        <v>13.4 监督相关方参与</v>
      </c>
      <c r="U402" t="s">
        <v>24</v>
      </c>
      <c r="V402" t="s">
        <v>24</v>
      </c>
      <c r="W402" t="str">
        <f t="shared" si="53"/>
        <v/>
      </c>
      <c r="X402" t="s">
        <v>24</v>
      </c>
      <c r="Y402" t="str">
        <f t="shared" si="54"/>
        <v>输入</v>
      </c>
      <c r="Z402" t="s">
        <v>24</v>
      </c>
      <c r="AA402" t="str">
        <f t="shared" si="55"/>
        <v>[项目沟通记录](项目文件-项目沟通记录)</v>
      </c>
      <c r="AB402" t="s">
        <v>24</v>
      </c>
    </row>
    <row r="403" spans="2:28">
      <c r="B403">
        <v>13.4</v>
      </c>
      <c r="C403" t="s">
        <v>88</v>
      </c>
      <c r="D403" t="s">
        <v>137</v>
      </c>
      <c r="G403" t="str">
        <f t="shared" si="48"/>
        <v>输入风险登记册</v>
      </c>
      <c r="H403" t="str">
        <f>VLOOKUP(B403,'表-章节'!A:C,2,FALSE)</f>
        <v>13.4</v>
      </c>
      <c r="I403" t="str">
        <f>VLOOKUP(B403,'表-章节'!A:C,3,FALSE)</f>
        <v>13.4 监督相关方参与</v>
      </c>
      <c r="J403">
        <f>IF(AND(C403="输出",ISNA(VLOOKUP("输出"&amp;D403,D$1:D402,1,FALSE))),J402+1,J402)</f>
        <v>35</v>
      </c>
      <c r="K403">
        <f>VLOOKUP("输出"&amp;D403,G:J,4,FALSE)</f>
        <v>32</v>
      </c>
      <c r="L403">
        <f t="shared" si="49"/>
        <v>3</v>
      </c>
      <c r="M403" t="s">
        <v>228</v>
      </c>
      <c r="O403" t="s">
        <v>24</v>
      </c>
      <c r="P403" t="str">
        <f t="shared" si="50"/>
        <v>[风险登记册](项目文件-风险登记册)</v>
      </c>
      <c r="Q403" t="s">
        <v>24</v>
      </c>
      <c r="R403" t="str">
        <f t="shared" si="51"/>
        <v>输入</v>
      </c>
      <c r="S403" t="s">
        <v>24</v>
      </c>
      <c r="T403" t="str">
        <f t="shared" si="52"/>
        <v>13.4 监督相关方参与</v>
      </c>
      <c r="U403" t="s">
        <v>24</v>
      </c>
      <c r="V403" t="s">
        <v>24</v>
      </c>
      <c r="W403" t="str">
        <f t="shared" si="53"/>
        <v/>
      </c>
      <c r="X403" t="s">
        <v>24</v>
      </c>
      <c r="Y403" t="str">
        <f t="shared" si="54"/>
        <v>输入</v>
      </c>
      <c r="Z403" t="s">
        <v>24</v>
      </c>
      <c r="AA403" t="str">
        <f t="shared" si="55"/>
        <v>[风险登记册](项目文件-风险登记册)</v>
      </c>
      <c r="AB403" t="s">
        <v>24</v>
      </c>
    </row>
    <row r="404" spans="2:28">
      <c r="B404">
        <v>13.4</v>
      </c>
      <c r="C404" t="s">
        <v>88</v>
      </c>
      <c r="D404" t="s">
        <v>140</v>
      </c>
      <c r="G404" t="str">
        <f t="shared" si="48"/>
        <v>输入相关方登记册</v>
      </c>
      <c r="H404" t="str">
        <f>VLOOKUP(B404,'表-章节'!A:C,2,FALSE)</f>
        <v>13.4</v>
      </c>
      <c r="I404" t="str">
        <f>VLOOKUP(B404,'表-章节'!A:C,3,FALSE)</f>
        <v>13.4 监督相关方参与</v>
      </c>
      <c r="J404">
        <f>IF(AND(C404="输出",ISNA(VLOOKUP("输出"&amp;D404,D$1:D403,1,FALSE))),J403+1,J403)</f>
        <v>35</v>
      </c>
      <c r="K404">
        <f>VLOOKUP("输出"&amp;D404,G:J,4,FALSE)</f>
        <v>35</v>
      </c>
      <c r="L404">
        <f t="shared" si="49"/>
        <v>3</v>
      </c>
      <c r="M404" t="s">
        <v>232</v>
      </c>
      <c r="O404" t="s">
        <v>24</v>
      </c>
      <c r="P404" t="str">
        <f t="shared" si="50"/>
        <v>[相关方登记册](项目文件-相关方登记册)</v>
      </c>
      <c r="Q404" t="s">
        <v>24</v>
      </c>
      <c r="R404" t="str">
        <f t="shared" si="51"/>
        <v>输入</v>
      </c>
      <c r="S404" t="s">
        <v>24</v>
      </c>
      <c r="T404" t="str">
        <f t="shared" si="52"/>
        <v>13.4 监督相关方参与</v>
      </c>
      <c r="U404" t="s">
        <v>24</v>
      </c>
      <c r="V404" t="s">
        <v>24</v>
      </c>
      <c r="W404" t="str">
        <f t="shared" si="53"/>
        <v/>
      </c>
      <c r="X404" t="s">
        <v>24</v>
      </c>
      <c r="Y404" t="str">
        <f t="shared" si="54"/>
        <v>输入</v>
      </c>
      <c r="Z404" t="s">
        <v>24</v>
      </c>
      <c r="AA404" t="str">
        <f t="shared" si="55"/>
        <v>[相关方登记册](项目文件-相关方登记册)</v>
      </c>
      <c r="AB404" t="s">
        <v>24</v>
      </c>
    </row>
    <row r="405" spans="2:28">
      <c r="B405" t="s">
        <v>147</v>
      </c>
      <c r="C405" t="s">
        <v>84</v>
      </c>
      <c r="D405" t="s">
        <v>130</v>
      </c>
      <c r="G405" t="str">
        <f t="shared" si="48"/>
        <v>输出变更日志</v>
      </c>
      <c r="H405" s="14" t="str">
        <f>VLOOKUP(B405,'表-章节'!A:C,2,FALSE)</f>
        <v>99.1</v>
      </c>
      <c r="I405" t="str">
        <f>VLOOKUP(B405,'表-章节'!A:C,3,FALSE)</f>
        <v>见更新</v>
      </c>
      <c r="J405">
        <f>IF(AND(C405="输出",ISNA(VLOOKUP("输出"&amp;D405,D$1:D404,1,FALSE))),J404+1,J404)</f>
        <v>36</v>
      </c>
      <c r="K405">
        <f>VLOOKUP("输出"&amp;D405,G:J,4,FALSE)</f>
        <v>36</v>
      </c>
      <c r="L405">
        <f t="shared" si="49"/>
        <v>1</v>
      </c>
      <c r="M405" t="s">
        <v>169</v>
      </c>
      <c r="O405" t="s">
        <v>24</v>
      </c>
      <c r="P405" t="str">
        <f t="shared" si="50"/>
        <v>[变更日志](项目文件-变更日志)</v>
      </c>
      <c r="Q405" t="s">
        <v>24</v>
      </c>
      <c r="R405" t="str">
        <f t="shared" si="51"/>
        <v>输出</v>
      </c>
      <c r="S405" t="s">
        <v>24</v>
      </c>
      <c r="T405" t="str">
        <f t="shared" si="52"/>
        <v>见更新</v>
      </c>
      <c r="U405" t="s">
        <v>24</v>
      </c>
      <c r="V405" t="s">
        <v>24</v>
      </c>
      <c r="W405" t="str">
        <f t="shared" si="53"/>
        <v>见更新</v>
      </c>
      <c r="X405" t="s">
        <v>24</v>
      </c>
      <c r="Y405" t="str">
        <f t="shared" si="54"/>
        <v>输出</v>
      </c>
      <c r="Z405" t="s">
        <v>24</v>
      </c>
      <c r="AA405" t="str">
        <f t="shared" si="55"/>
        <v>[变更日志](项目文件-变更日志)</v>
      </c>
      <c r="AB405" t="s">
        <v>24</v>
      </c>
    </row>
  </sheetData>
  <autoFilter ref="B2:AB405">
    <sortState ref="B2:AB405">
      <sortCondition ref="B2"/>
    </sortState>
  </autoFilter>
  <pageMargins left="0.75" right="0.75" top="1" bottom="1" header="0.511805555555556" footer="0.511805555555556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Q236"/>
  <sheetViews>
    <sheetView zoomScale="120" zoomScaleNormal="120" topLeftCell="A184" workbookViewId="0">
      <selection activeCell="K171" sqref="K171"/>
    </sheetView>
  </sheetViews>
  <sheetFormatPr defaultColWidth="9.14285714285714" defaultRowHeight="17.6"/>
  <sheetData>
    <row r="3" spans="2:17">
      <c r="B3" t="s">
        <v>56</v>
      </c>
      <c r="G3" t="s">
        <v>268</v>
      </c>
      <c r="L3" t="s">
        <v>30</v>
      </c>
      <c r="Q3" t="s">
        <v>33</v>
      </c>
    </row>
    <row r="4" spans="6:6">
      <c r="F4" t="s">
        <v>269</v>
      </c>
    </row>
    <row r="17" spans="7:17">
      <c r="G17" t="s">
        <v>4</v>
      </c>
      <c r="L17" t="s">
        <v>3</v>
      </c>
      <c r="Q17" t="s">
        <v>2</v>
      </c>
    </row>
    <row r="31" spans="2:17">
      <c r="B31" t="s">
        <v>270</v>
      </c>
      <c r="G31" t="s">
        <v>271</v>
      </c>
      <c r="L31" t="s">
        <v>272</v>
      </c>
      <c r="Q31" t="s">
        <v>273</v>
      </c>
    </row>
    <row r="55" spans="12:17">
      <c r="L55" t="s">
        <v>274</v>
      </c>
      <c r="Q55" t="s">
        <v>36</v>
      </c>
    </row>
    <row r="61" spans="2:17">
      <c r="B61" t="s">
        <v>275</v>
      </c>
      <c r="G61" t="s">
        <v>276</v>
      </c>
      <c r="L61" t="s">
        <v>277</v>
      </c>
      <c r="Q61" t="s">
        <v>278</v>
      </c>
    </row>
    <row r="75" spans="12:17">
      <c r="L75" t="s">
        <v>279</v>
      </c>
      <c r="Q75" t="s">
        <v>280</v>
      </c>
    </row>
    <row r="92" spans="2:17">
      <c r="B92" t="s">
        <v>281</v>
      </c>
      <c r="G92" t="s">
        <v>282</v>
      </c>
      <c r="L92" t="s">
        <v>60</v>
      </c>
      <c r="Q92" t="s">
        <v>62</v>
      </c>
    </row>
    <row r="109" spans="2:12">
      <c r="B109" t="s">
        <v>283</v>
      </c>
      <c r="G109" t="s">
        <v>284</v>
      </c>
      <c r="L109" t="s">
        <v>32</v>
      </c>
    </row>
    <row r="135" spans="2:17">
      <c r="B135" t="s">
        <v>285</v>
      </c>
      <c r="G135" t="s">
        <v>286</v>
      </c>
      <c r="L135" t="s">
        <v>287</v>
      </c>
      <c r="Q135" t="s">
        <v>63</v>
      </c>
    </row>
    <row r="152" spans="12:17">
      <c r="L152" t="s">
        <v>288</v>
      </c>
      <c r="Q152" t="s">
        <v>65</v>
      </c>
    </row>
    <row r="167" spans="2:12">
      <c r="B167" t="s">
        <v>289</v>
      </c>
      <c r="G167" t="s">
        <v>290</v>
      </c>
      <c r="L167" t="s">
        <v>291</v>
      </c>
    </row>
    <row r="189" spans="2:17">
      <c r="B189" t="s">
        <v>292</v>
      </c>
      <c r="G189" t="s">
        <v>293</v>
      </c>
      <c r="L189" t="s">
        <v>294</v>
      </c>
      <c r="Q189" t="s">
        <v>295</v>
      </c>
    </row>
    <row r="206" spans="7:17">
      <c r="G206" t="s">
        <v>296</v>
      </c>
      <c r="L206" t="s">
        <v>297</v>
      </c>
      <c r="Q206" t="s">
        <v>298</v>
      </c>
    </row>
    <row r="223" spans="2:12">
      <c r="B223" t="s">
        <v>40</v>
      </c>
      <c r="G223" t="s">
        <v>21</v>
      </c>
      <c r="L223" t="s">
        <v>72</v>
      </c>
    </row>
    <row r="236" spans="2:17">
      <c r="B236" t="s">
        <v>299</v>
      </c>
      <c r="G236" t="s">
        <v>300</v>
      </c>
      <c r="L236" t="s">
        <v>301</v>
      </c>
      <c r="Q236" t="s">
        <v>302</v>
      </c>
    </row>
  </sheetData>
  <pageMargins left="0.75" right="0.75" top="1" bottom="1" header="0.511805555555556" footer="0.511805555555556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1:AG369"/>
  <sheetViews>
    <sheetView zoomScale="101" zoomScaleNormal="101" topLeftCell="A293" workbookViewId="0">
      <selection activeCell="F310" sqref="F310"/>
    </sheetView>
  </sheetViews>
  <sheetFormatPr defaultColWidth="9.14285714285714" defaultRowHeight="17.6"/>
  <cols>
    <col min="3" max="3" width="29.1607142857143" customWidth="1"/>
    <col min="7" max="7" width="24.6964285714286" customWidth="1"/>
    <col min="8" max="8" width="15.1696428571429" customWidth="1"/>
    <col min="21" max="21" width="10.0714285714286"/>
  </cols>
  <sheetData>
    <row r="1" spans="5:33">
      <c r="E1" t="s">
        <v>303</v>
      </c>
      <c r="L1" t="s">
        <v>24</v>
      </c>
      <c r="M1" t="s">
        <v>26</v>
      </c>
      <c r="N1" t="s">
        <v>24</v>
      </c>
      <c r="O1" s="3" t="s">
        <v>304</v>
      </c>
      <c r="P1" t="s">
        <v>24</v>
      </c>
      <c r="Q1" t="s">
        <v>305</v>
      </c>
      <c r="R1" t="s">
        <v>24</v>
      </c>
      <c r="S1" t="s">
        <v>306</v>
      </c>
      <c r="T1" t="s">
        <v>24</v>
      </c>
      <c r="U1" t="s">
        <v>307</v>
      </c>
      <c r="V1" t="s">
        <v>24</v>
      </c>
      <c r="W1" t="s">
        <v>24</v>
      </c>
      <c r="X1" t="s">
        <v>26</v>
      </c>
      <c r="Y1" t="s">
        <v>24</v>
      </c>
      <c r="Z1" s="3" t="s">
        <v>304</v>
      </c>
      <c r="AA1" t="s">
        <v>24</v>
      </c>
      <c r="AB1" t="s">
        <v>305</v>
      </c>
      <c r="AC1" t="s">
        <v>24</v>
      </c>
      <c r="AD1" t="s">
        <v>306</v>
      </c>
      <c r="AE1" t="s">
        <v>24</v>
      </c>
      <c r="AF1" t="s">
        <v>307</v>
      </c>
      <c r="AG1" t="s">
        <v>24</v>
      </c>
    </row>
    <row r="2" spans="3:33">
      <c r="C2" s="6"/>
      <c r="D2" s="6"/>
      <c r="E2" s="6"/>
      <c r="F2" s="6"/>
      <c r="G2" s="7"/>
      <c r="H2" s="6"/>
      <c r="L2" t="s">
        <v>24</v>
      </c>
      <c r="M2" s="14" t="s">
        <v>82</v>
      </c>
      <c r="N2" t="s">
        <v>24</v>
      </c>
      <c r="O2" s="14" t="s">
        <v>82</v>
      </c>
      <c r="P2" t="s">
        <v>24</v>
      </c>
      <c r="Q2" s="14" t="s">
        <v>82</v>
      </c>
      <c r="R2" t="s">
        <v>24</v>
      </c>
      <c r="S2" s="14" t="s">
        <v>82</v>
      </c>
      <c r="T2" t="s">
        <v>24</v>
      </c>
      <c r="U2" s="14" t="s">
        <v>82</v>
      </c>
      <c r="V2" t="s">
        <v>24</v>
      </c>
      <c r="W2" t="s">
        <v>24</v>
      </c>
      <c r="X2" s="14" t="s">
        <v>82</v>
      </c>
      <c r="Y2" t="s">
        <v>24</v>
      </c>
      <c r="Z2" s="14" t="s">
        <v>82</v>
      </c>
      <c r="AA2" t="s">
        <v>24</v>
      </c>
      <c r="AB2" s="14" t="s">
        <v>82</v>
      </c>
      <c r="AC2" t="s">
        <v>24</v>
      </c>
      <c r="AD2" s="14" t="s">
        <v>82</v>
      </c>
      <c r="AE2" t="s">
        <v>24</v>
      </c>
      <c r="AF2" s="14" t="s">
        <v>82</v>
      </c>
      <c r="AG2" t="s">
        <v>24</v>
      </c>
    </row>
    <row r="3" spans="3:33">
      <c r="C3" t="s">
        <v>56</v>
      </c>
      <c r="D3" t="str">
        <f>IF(H3="",G3,G3&amp;"_"&amp;H3)</f>
        <v>专家判断</v>
      </c>
      <c r="F3" t="s">
        <v>308</v>
      </c>
      <c r="G3" s="4" t="s">
        <v>269</v>
      </c>
      <c r="I3" s="3" t="s">
        <v>309</v>
      </c>
      <c r="L3" t="s">
        <v>24</v>
      </c>
      <c r="M3" t="str">
        <f>C3</f>
        <v>4.1 制定项目章程</v>
      </c>
      <c r="N3" t="s">
        <v>24</v>
      </c>
      <c r="O3" t="str">
        <f>G3</f>
        <v>专家判断</v>
      </c>
      <c r="P3" t="s">
        <v>24</v>
      </c>
      <c r="Q3" t="str">
        <f>D3</f>
        <v>专家判断</v>
      </c>
      <c r="R3" t="s">
        <v>24</v>
      </c>
      <c r="S3" t="str">
        <f>I3</f>
        <v>1专家判断</v>
      </c>
      <c r="T3" t="s">
        <v>24</v>
      </c>
      <c r="U3" t="str">
        <f>IF(J3="","",J3)</f>
        <v/>
      </c>
      <c r="V3" t="s">
        <v>24</v>
      </c>
      <c r="W3" t="s">
        <v>24</v>
      </c>
      <c r="X3" t="str">
        <f>IF(M3&lt;&gt;M2,M3,"")</f>
        <v>4.1 制定项目章程</v>
      </c>
      <c r="Y3" t="s">
        <v>24</v>
      </c>
      <c r="Z3" t="str">
        <f>IF(O3&lt;&gt;O2,"["&amp;O3&amp;"](工具-"&amp;O3&amp;")","")</f>
        <v>[专家判断](工具-专家判断)</v>
      </c>
      <c r="AA3" t="s">
        <v>24</v>
      </c>
      <c r="AB3" t="str">
        <f>IF(Q3&lt;&gt;Q2,Q3,"")</f>
        <v>专家判断</v>
      </c>
      <c r="AC3" t="s">
        <v>24</v>
      </c>
      <c r="AD3" t="str">
        <f>IF(S3&lt;&gt;S2,S3,"")</f>
        <v>1专家判断</v>
      </c>
      <c r="AE3" t="s">
        <v>24</v>
      </c>
      <c r="AF3" t="str">
        <f>U3</f>
        <v/>
      </c>
      <c r="AG3" t="s">
        <v>24</v>
      </c>
    </row>
    <row r="4" spans="3:33">
      <c r="C4" t="s">
        <v>56</v>
      </c>
      <c r="D4" t="str">
        <f t="shared" ref="D4:D11" si="0">IF(H4="",G4,G4&amp;"_"&amp;H4)</f>
        <v>数据收集_头脑风暴</v>
      </c>
      <c r="F4" t="s">
        <v>308</v>
      </c>
      <c r="G4" s="4" t="s">
        <v>310</v>
      </c>
      <c r="H4" s="3" t="s">
        <v>311</v>
      </c>
      <c r="I4" s="3" t="s">
        <v>312</v>
      </c>
      <c r="J4" s="3" t="s">
        <v>311</v>
      </c>
      <c r="L4" t="s">
        <v>24</v>
      </c>
      <c r="M4" t="str">
        <f t="shared" ref="M4:M35" si="1">C4</f>
        <v>4.1 制定项目章程</v>
      </c>
      <c r="N4" t="s">
        <v>24</v>
      </c>
      <c r="O4" t="str">
        <f t="shared" ref="O4:O35" si="2">G4</f>
        <v>数据收集</v>
      </c>
      <c r="P4" t="s">
        <v>24</v>
      </c>
      <c r="Q4" t="str">
        <f t="shared" ref="Q4:Q35" si="3">D4</f>
        <v>数据收集_头脑风暴</v>
      </c>
      <c r="R4" t="s">
        <v>24</v>
      </c>
      <c r="S4" t="str">
        <f t="shared" ref="S4:S35" si="4">I4</f>
        <v>2数据收集</v>
      </c>
      <c r="T4" t="s">
        <v>24</v>
      </c>
      <c r="U4" t="str">
        <f t="shared" ref="U4:U35" si="5">IF(J4="","",J4)</f>
        <v>头脑风暴</v>
      </c>
      <c r="V4" t="s">
        <v>24</v>
      </c>
      <c r="W4" t="s">
        <v>24</v>
      </c>
      <c r="X4" t="str">
        <f t="shared" ref="X4:X35" si="6">IF(M4&lt;&gt;M3,M4,"")</f>
        <v/>
      </c>
      <c r="Y4" t="s">
        <v>24</v>
      </c>
      <c r="Z4" t="str">
        <f t="shared" ref="Z4:Z35" si="7">IF(O4&lt;&gt;O3,"["&amp;O4&amp;"](工具-"&amp;O4&amp;")","")</f>
        <v>[数据收集](工具-数据收集)</v>
      </c>
      <c r="AA4" t="s">
        <v>24</v>
      </c>
      <c r="AB4" t="str">
        <f t="shared" ref="AB4:AB35" si="8">IF(Q4&lt;&gt;Q3,Q4,"")</f>
        <v>数据收集_头脑风暴</v>
      </c>
      <c r="AC4" t="s">
        <v>24</v>
      </c>
      <c r="AD4" t="str">
        <f t="shared" ref="AD4:AD35" si="9">IF(S4&lt;&gt;S3,S4,"")</f>
        <v>2数据收集</v>
      </c>
      <c r="AE4" t="s">
        <v>24</v>
      </c>
      <c r="AF4" t="str">
        <f t="shared" ref="AF4:AF35" si="10">U4</f>
        <v>头脑风暴</v>
      </c>
      <c r="AG4" t="s">
        <v>24</v>
      </c>
    </row>
    <row r="5" spans="3:33">
      <c r="C5" t="s">
        <v>56</v>
      </c>
      <c r="D5" t="str">
        <f t="shared" si="0"/>
        <v>数据收集_焦点小组</v>
      </c>
      <c r="F5" t="s">
        <v>308</v>
      </c>
      <c r="G5" s="4" t="s">
        <v>310</v>
      </c>
      <c r="H5" s="3" t="s">
        <v>313</v>
      </c>
      <c r="I5" s="3" t="s">
        <v>312</v>
      </c>
      <c r="J5" s="3" t="s">
        <v>313</v>
      </c>
      <c r="L5" t="s">
        <v>24</v>
      </c>
      <c r="M5" t="str">
        <f t="shared" si="1"/>
        <v>4.1 制定项目章程</v>
      </c>
      <c r="N5" t="s">
        <v>24</v>
      </c>
      <c r="O5" t="str">
        <f t="shared" si="2"/>
        <v>数据收集</v>
      </c>
      <c r="P5" t="s">
        <v>24</v>
      </c>
      <c r="Q5" t="str">
        <f t="shared" si="3"/>
        <v>数据收集_焦点小组</v>
      </c>
      <c r="R5" t="s">
        <v>24</v>
      </c>
      <c r="S5" t="str">
        <f t="shared" si="4"/>
        <v>2数据收集</v>
      </c>
      <c r="T5" t="s">
        <v>24</v>
      </c>
      <c r="U5" t="str">
        <f t="shared" si="5"/>
        <v>焦点小组</v>
      </c>
      <c r="V5" t="s">
        <v>24</v>
      </c>
      <c r="W5" t="s">
        <v>24</v>
      </c>
      <c r="X5" t="str">
        <f t="shared" si="6"/>
        <v/>
      </c>
      <c r="Y5" t="s">
        <v>24</v>
      </c>
      <c r="Z5" t="str">
        <f t="shared" si="7"/>
        <v/>
      </c>
      <c r="AA5" t="s">
        <v>24</v>
      </c>
      <c r="AB5" t="str">
        <f t="shared" si="8"/>
        <v>数据收集_焦点小组</v>
      </c>
      <c r="AC5" t="s">
        <v>24</v>
      </c>
      <c r="AD5" t="str">
        <f t="shared" si="9"/>
        <v/>
      </c>
      <c r="AE5" t="s">
        <v>24</v>
      </c>
      <c r="AF5" t="str">
        <f t="shared" si="10"/>
        <v>焦点小组</v>
      </c>
      <c r="AG5" t="s">
        <v>24</v>
      </c>
    </row>
    <row r="6" spans="3:33">
      <c r="C6" t="s">
        <v>56</v>
      </c>
      <c r="D6" t="str">
        <f t="shared" si="0"/>
        <v>数据收集_访谈</v>
      </c>
      <c r="F6" t="s">
        <v>308</v>
      </c>
      <c r="G6" s="4" t="s">
        <v>310</v>
      </c>
      <c r="H6" s="3" t="s">
        <v>314</v>
      </c>
      <c r="I6" s="3" t="s">
        <v>312</v>
      </c>
      <c r="J6" s="3" t="s">
        <v>314</v>
      </c>
      <c r="L6" t="s">
        <v>24</v>
      </c>
      <c r="M6" t="str">
        <f t="shared" si="1"/>
        <v>4.1 制定项目章程</v>
      </c>
      <c r="N6" t="s">
        <v>24</v>
      </c>
      <c r="O6" t="str">
        <f t="shared" si="2"/>
        <v>数据收集</v>
      </c>
      <c r="P6" t="s">
        <v>24</v>
      </c>
      <c r="Q6" t="str">
        <f t="shared" si="3"/>
        <v>数据收集_访谈</v>
      </c>
      <c r="R6" t="s">
        <v>24</v>
      </c>
      <c r="S6" t="str">
        <f t="shared" si="4"/>
        <v>2数据收集</v>
      </c>
      <c r="T6" t="s">
        <v>24</v>
      </c>
      <c r="U6" t="str">
        <f t="shared" si="5"/>
        <v>访谈</v>
      </c>
      <c r="V6" t="s">
        <v>24</v>
      </c>
      <c r="W6" t="s">
        <v>24</v>
      </c>
      <c r="X6" t="str">
        <f t="shared" si="6"/>
        <v/>
      </c>
      <c r="Y6" t="s">
        <v>24</v>
      </c>
      <c r="Z6" t="str">
        <f t="shared" si="7"/>
        <v/>
      </c>
      <c r="AA6" t="s">
        <v>24</v>
      </c>
      <c r="AB6" t="str">
        <f t="shared" si="8"/>
        <v>数据收集_访谈</v>
      </c>
      <c r="AC6" t="s">
        <v>24</v>
      </c>
      <c r="AD6" t="str">
        <f t="shared" si="9"/>
        <v/>
      </c>
      <c r="AE6" t="s">
        <v>24</v>
      </c>
      <c r="AF6" t="str">
        <f t="shared" si="10"/>
        <v>访谈</v>
      </c>
      <c r="AG6" t="s">
        <v>24</v>
      </c>
    </row>
    <row r="7" spans="3:33">
      <c r="C7" t="s">
        <v>56</v>
      </c>
      <c r="D7" t="str">
        <f t="shared" si="0"/>
        <v>人际关系与团队技能_冲突管理</v>
      </c>
      <c r="F7" t="s">
        <v>308</v>
      </c>
      <c r="G7" s="4" t="s">
        <v>315</v>
      </c>
      <c r="H7" s="3" t="s">
        <v>316</v>
      </c>
      <c r="I7" s="3" t="s">
        <v>317</v>
      </c>
      <c r="J7" s="3" t="s">
        <v>316</v>
      </c>
      <c r="L7" t="s">
        <v>24</v>
      </c>
      <c r="M7" t="str">
        <f t="shared" si="1"/>
        <v>4.1 制定项目章程</v>
      </c>
      <c r="N7" t="s">
        <v>24</v>
      </c>
      <c r="O7" t="str">
        <f t="shared" si="2"/>
        <v>人际关系与团队技能</v>
      </c>
      <c r="P7" t="s">
        <v>24</v>
      </c>
      <c r="Q7" t="str">
        <f t="shared" si="3"/>
        <v>人际关系与团队技能_冲突管理</v>
      </c>
      <c r="R7" t="s">
        <v>24</v>
      </c>
      <c r="S7" t="str">
        <f t="shared" si="4"/>
        <v>3人际关系与团队技能</v>
      </c>
      <c r="T7" t="s">
        <v>24</v>
      </c>
      <c r="U7" t="str">
        <f t="shared" si="5"/>
        <v>冲突管理</v>
      </c>
      <c r="V7" t="s">
        <v>24</v>
      </c>
      <c r="W7" t="s">
        <v>24</v>
      </c>
      <c r="X7" t="str">
        <f t="shared" si="6"/>
        <v/>
      </c>
      <c r="Y7" t="s">
        <v>24</v>
      </c>
      <c r="Z7" t="str">
        <f t="shared" si="7"/>
        <v>[人际关系与团队技能](工具-人际关系与团队技能)</v>
      </c>
      <c r="AA7" t="s">
        <v>24</v>
      </c>
      <c r="AB7" t="str">
        <f t="shared" si="8"/>
        <v>人际关系与团队技能_冲突管理</v>
      </c>
      <c r="AC7" t="s">
        <v>24</v>
      </c>
      <c r="AD7" t="str">
        <f t="shared" si="9"/>
        <v>3人际关系与团队技能</v>
      </c>
      <c r="AE7" t="s">
        <v>24</v>
      </c>
      <c r="AF7" t="str">
        <f t="shared" si="10"/>
        <v>冲突管理</v>
      </c>
      <c r="AG7" t="s">
        <v>24</v>
      </c>
    </row>
    <row r="8" spans="3:33">
      <c r="C8" t="s">
        <v>56</v>
      </c>
      <c r="D8" t="str">
        <f t="shared" si="0"/>
        <v>人际关系与团队技能_引导</v>
      </c>
      <c r="F8" t="s">
        <v>308</v>
      </c>
      <c r="G8" s="4" t="s">
        <v>315</v>
      </c>
      <c r="H8" s="3" t="s">
        <v>318</v>
      </c>
      <c r="I8" s="3" t="s">
        <v>317</v>
      </c>
      <c r="J8" s="3" t="s">
        <v>318</v>
      </c>
      <c r="L8" t="s">
        <v>24</v>
      </c>
      <c r="M8" t="str">
        <f t="shared" si="1"/>
        <v>4.1 制定项目章程</v>
      </c>
      <c r="N8" t="s">
        <v>24</v>
      </c>
      <c r="O8" t="str">
        <f t="shared" si="2"/>
        <v>人际关系与团队技能</v>
      </c>
      <c r="P8" t="s">
        <v>24</v>
      </c>
      <c r="Q8" t="str">
        <f t="shared" si="3"/>
        <v>人际关系与团队技能_引导</v>
      </c>
      <c r="R8" t="s">
        <v>24</v>
      </c>
      <c r="S8" t="str">
        <f t="shared" si="4"/>
        <v>3人际关系与团队技能</v>
      </c>
      <c r="T8" t="s">
        <v>24</v>
      </c>
      <c r="U8" t="str">
        <f t="shared" si="5"/>
        <v>引导</v>
      </c>
      <c r="V8" t="s">
        <v>24</v>
      </c>
      <c r="W8" t="s">
        <v>24</v>
      </c>
      <c r="X8" t="str">
        <f t="shared" si="6"/>
        <v/>
      </c>
      <c r="Y8" t="s">
        <v>24</v>
      </c>
      <c r="Z8" t="str">
        <f t="shared" si="7"/>
        <v/>
      </c>
      <c r="AA8" t="s">
        <v>24</v>
      </c>
      <c r="AB8" t="str">
        <f t="shared" si="8"/>
        <v>人际关系与团队技能_引导</v>
      </c>
      <c r="AC8" t="s">
        <v>24</v>
      </c>
      <c r="AD8" t="str">
        <f t="shared" si="9"/>
        <v/>
      </c>
      <c r="AE8" t="s">
        <v>24</v>
      </c>
      <c r="AF8" t="str">
        <f t="shared" si="10"/>
        <v>引导</v>
      </c>
      <c r="AG8" t="s">
        <v>24</v>
      </c>
    </row>
    <row r="9" spans="3:33">
      <c r="C9" t="s">
        <v>56</v>
      </c>
      <c r="D9" t="str">
        <f t="shared" si="0"/>
        <v>人际关系与团队技能_会议管理</v>
      </c>
      <c r="F9" t="s">
        <v>308</v>
      </c>
      <c r="G9" s="4" t="s">
        <v>315</v>
      </c>
      <c r="H9" s="3" t="s">
        <v>319</v>
      </c>
      <c r="I9" s="3" t="s">
        <v>317</v>
      </c>
      <c r="J9" s="3" t="s">
        <v>319</v>
      </c>
      <c r="L9" t="s">
        <v>24</v>
      </c>
      <c r="M9" t="str">
        <f t="shared" si="1"/>
        <v>4.1 制定项目章程</v>
      </c>
      <c r="N9" t="s">
        <v>24</v>
      </c>
      <c r="O9" t="str">
        <f t="shared" si="2"/>
        <v>人际关系与团队技能</v>
      </c>
      <c r="P9" t="s">
        <v>24</v>
      </c>
      <c r="Q9" t="str">
        <f t="shared" si="3"/>
        <v>人际关系与团队技能_会议管理</v>
      </c>
      <c r="R9" t="s">
        <v>24</v>
      </c>
      <c r="S9" t="str">
        <f t="shared" si="4"/>
        <v>3人际关系与团队技能</v>
      </c>
      <c r="T9" t="s">
        <v>24</v>
      </c>
      <c r="U9" t="str">
        <f t="shared" si="5"/>
        <v>会议管理</v>
      </c>
      <c r="V9" t="s">
        <v>24</v>
      </c>
      <c r="W9" t="s">
        <v>24</v>
      </c>
      <c r="X9" t="str">
        <f t="shared" si="6"/>
        <v/>
      </c>
      <c r="Y9" t="s">
        <v>24</v>
      </c>
      <c r="Z9" t="str">
        <f t="shared" si="7"/>
        <v/>
      </c>
      <c r="AA9" t="s">
        <v>24</v>
      </c>
      <c r="AB9" t="str">
        <f t="shared" si="8"/>
        <v>人际关系与团队技能_会议管理</v>
      </c>
      <c r="AC9" t="s">
        <v>24</v>
      </c>
      <c r="AD9" t="str">
        <f t="shared" si="9"/>
        <v/>
      </c>
      <c r="AE9" t="s">
        <v>24</v>
      </c>
      <c r="AF9" t="str">
        <f t="shared" si="10"/>
        <v>会议管理</v>
      </c>
      <c r="AG9" t="s">
        <v>24</v>
      </c>
    </row>
    <row r="10" ht="18" spans="3:33">
      <c r="C10" t="s">
        <v>56</v>
      </c>
      <c r="D10" t="str">
        <f t="shared" si="0"/>
        <v>会议</v>
      </c>
      <c r="F10" t="s">
        <v>308</v>
      </c>
      <c r="G10" s="5" t="s">
        <v>320</v>
      </c>
      <c r="I10" t="s">
        <v>321</v>
      </c>
      <c r="L10" t="s">
        <v>24</v>
      </c>
      <c r="M10" t="str">
        <f t="shared" si="1"/>
        <v>4.1 制定项目章程</v>
      </c>
      <c r="N10" t="s">
        <v>24</v>
      </c>
      <c r="O10" t="str">
        <f t="shared" si="2"/>
        <v>会议</v>
      </c>
      <c r="P10" t="s">
        <v>24</v>
      </c>
      <c r="Q10" t="str">
        <f t="shared" si="3"/>
        <v>会议</v>
      </c>
      <c r="R10" t="s">
        <v>24</v>
      </c>
      <c r="S10" t="str">
        <f t="shared" si="4"/>
        <v>4会议</v>
      </c>
      <c r="T10" t="s">
        <v>24</v>
      </c>
      <c r="U10" t="str">
        <f t="shared" si="5"/>
        <v/>
      </c>
      <c r="V10" t="s">
        <v>24</v>
      </c>
      <c r="W10" t="s">
        <v>24</v>
      </c>
      <c r="X10" t="str">
        <f t="shared" si="6"/>
        <v/>
      </c>
      <c r="Y10" t="s">
        <v>24</v>
      </c>
      <c r="Z10" t="str">
        <f t="shared" si="7"/>
        <v>[会议](工具-会议)</v>
      </c>
      <c r="AA10" t="s">
        <v>24</v>
      </c>
      <c r="AB10" t="str">
        <f t="shared" si="8"/>
        <v>会议</v>
      </c>
      <c r="AC10" t="s">
        <v>24</v>
      </c>
      <c r="AD10" t="str">
        <f t="shared" si="9"/>
        <v>4会议</v>
      </c>
      <c r="AE10" t="s">
        <v>24</v>
      </c>
      <c r="AF10" t="str">
        <f t="shared" si="10"/>
        <v/>
      </c>
      <c r="AG10" t="s">
        <v>24</v>
      </c>
    </row>
    <row r="11" spans="3:33">
      <c r="C11" s="2" t="s">
        <v>268</v>
      </c>
      <c r="D11" t="str">
        <f t="shared" si="0"/>
        <v>专家判断</v>
      </c>
      <c r="F11" t="s">
        <v>308</v>
      </c>
      <c r="G11" s="4" t="s">
        <v>269</v>
      </c>
      <c r="I11" s="3" t="s">
        <v>309</v>
      </c>
      <c r="L11" t="s">
        <v>24</v>
      </c>
      <c r="M11" t="str">
        <f t="shared" si="1"/>
        <v>4.2 制定项目管理计划</v>
      </c>
      <c r="N11" t="s">
        <v>24</v>
      </c>
      <c r="O11" t="str">
        <f t="shared" si="2"/>
        <v>专家判断</v>
      </c>
      <c r="P11" t="s">
        <v>24</v>
      </c>
      <c r="Q11" t="str">
        <f t="shared" si="3"/>
        <v>专家判断</v>
      </c>
      <c r="R11" t="s">
        <v>24</v>
      </c>
      <c r="S11" t="str">
        <f t="shared" si="4"/>
        <v>1专家判断</v>
      </c>
      <c r="T11" t="s">
        <v>24</v>
      </c>
      <c r="U11" t="str">
        <f t="shared" si="5"/>
        <v/>
      </c>
      <c r="V11" t="s">
        <v>24</v>
      </c>
      <c r="W11" t="s">
        <v>24</v>
      </c>
      <c r="X11" t="str">
        <f t="shared" si="6"/>
        <v>4.2 制定项目管理计划</v>
      </c>
      <c r="Y11" t="s">
        <v>24</v>
      </c>
      <c r="Z11" t="str">
        <f t="shared" si="7"/>
        <v>[专家判断](工具-专家判断)</v>
      </c>
      <c r="AA11" t="s">
        <v>24</v>
      </c>
      <c r="AB11" t="str">
        <f t="shared" si="8"/>
        <v>专家判断</v>
      </c>
      <c r="AC11" t="s">
        <v>24</v>
      </c>
      <c r="AD11" t="str">
        <f t="shared" si="9"/>
        <v>1专家判断</v>
      </c>
      <c r="AE11" t="s">
        <v>24</v>
      </c>
      <c r="AF11" t="str">
        <f t="shared" si="10"/>
        <v/>
      </c>
      <c r="AG11" t="s">
        <v>24</v>
      </c>
    </row>
    <row r="12" spans="3:33">
      <c r="C12" s="2" t="s">
        <v>268</v>
      </c>
      <c r="D12" t="str">
        <f t="shared" ref="D12:D19" si="11">IF(H12="",G12,G12&amp;"_"&amp;H12)</f>
        <v>数据收集_头脑风暴</v>
      </c>
      <c r="F12" t="s">
        <v>308</v>
      </c>
      <c r="G12" s="4" t="s">
        <v>310</v>
      </c>
      <c r="H12" s="3" t="s">
        <v>311</v>
      </c>
      <c r="I12" s="3" t="s">
        <v>312</v>
      </c>
      <c r="J12" s="3" t="s">
        <v>311</v>
      </c>
      <c r="L12" t="s">
        <v>24</v>
      </c>
      <c r="M12" t="str">
        <f t="shared" si="1"/>
        <v>4.2 制定项目管理计划</v>
      </c>
      <c r="N12" t="s">
        <v>24</v>
      </c>
      <c r="O12" t="str">
        <f t="shared" si="2"/>
        <v>数据收集</v>
      </c>
      <c r="P12" t="s">
        <v>24</v>
      </c>
      <c r="Q12" t="str">
        <f t="shared" si="3"/>
        <v>数据收集_头脑风暴</v>
      </c>
      <c r="R12" t="s">
        <v>24</v>
      </c>
      <c r="S12" t="str">
        <f t="shared" si="4"/>
        <v>2数据收集</v>
      </c>
      <c r="T12" t="s">
        <v>24</v>
      </c>
      <c r="U12" t="str">
        <f t="shared" si="5"/>
        <v>头脑风暴</v>
      </c>
      <c r="V12" t="s">
        <v>24</v>
      </c>
      <c r="W12" t="s">
        <v>24</v>
      </c>
      <c r="X12" t="str">
        <f t="shared" si="6"/>
        <v/>
      </c>
      <c r="Y12" t="s">
        <v>24</v>
      </c>
      <c r="Z12" t="str">
        <f t="shared" si="7"/>
        <v>[数据收集](工具-数据收集)</v>
      </c>
      <c r="AA12" t="s">
        <v>24</v>
      </c>
      <c r="AB12" t="str">
        <f t="shared" si="8"/>
        <v>数据收集_头脑风暴</v>
      </c>
      <c r="AC12" t="s">
        <v>24</v>
      </c>
      <c r="AD12" t="str">
        <f t="shared" si="9"/>
        <v>2数据收集</v>
      </c>
      <c r="AE12" t="s">
        <v>24</v>
      </c>
      <c r="AF12" t="str">
        <f t="shared" si="10"/>
        <v>头脑风暴</v>
      </c>
      <c r="AG12" t="s">
        <v>24</v>
      </c>
    </row>
    <row r="13" spans="3:33">
      <c r="C13" s="2" t="s">
        <v>268</v>
      </c>
      <c r="D13" t="str">
        <f t="shared" si="11"/>
        <v>数据收集_核对单</v>
      </c>
      <c r="F13" t="s">
        <v>308</v>
      </c>
      <c r="G13" s="4" t="s">
        <v>310</v>
      </c>
      <c r="H13" s="3" t="s">
        <v>322</v>
      </c>
      <c r="I13" s="3" t="s">
        <v>312</v>
      </c>
      <c r="J13" s="3" t="s">
        <v>322</v>
      </c>
      <c r="L13" t="s">
        <v>24</v>
      </c>
      <c r="M13" t="str">
        <f t="shared" si="1"/>
        <v>4.2 制定项目管理计划</v>
      </c>
      <c r="N13" t="s">
        <v>24</v>
      </c>
      <c r="O13" t="str">
        <f t="shared" si="2"/>
        <v>数据收集</v>
      </c>
      <c r="P13" t="s">
        <v>24</v>
      </c>
      <c r="Q13" t="str">
        <f t="shared" si="3"/>
        <v>数据收集_核对单</v>
      </c>
      <c r="R13" t="s">
        <v>24</v>
      </c>
      <c r="S13" t="str">
        <f t="shared" si="4"/>
        <v>2数据收集</v>
      </c>
      <c r="T13" t="s">
        <v>24</v>
      </c>
      <c r="U13" t="str">
        <f t="shared" si="5"/>
        <v>核对单</v>
      </c>
      <c r="V13" t="s">
        <v>24</v>
      </c>
      <c r="W13" t="s">
        <v>24</v>
      </c>
      <c r="X13" t="str">
        <f t="shared" si="6"/>
        <v/>
      </c>
      <c r="Y13" t="s">
        <v>24</v>
      </c>
      <c r="Z13" t="str">
        <f t="shared" si="7"/>
        <v/>
      </c>
      <c r="AA13" t="s">
        <v>24</v>
      </c>
      <c r="AB13" t="str">
        <f t="shared" si="8"/>
        <v>数据收集_核对单</v>
      </c>
      <c r="AC13" t="s">
        <v>24</v>
      </c>
      <c r="AD13" t="str">
        <f t="shared" si="9"/>
        <v/>
      </c>
      <c r="AE13" t="s">
        <v>24</v>
      </c>
      <c r="AF13" t="str">
        <f t="shared" si="10"/>
        <v>核对单</v>
      </c>
      <c r="AG13" t="s">
        <v>24</v>
      </c>
    </row>
    <row r="14" spans="3:33">
      <c r="C14" s="2" t="s">
        <v>268</v>
      </c>
      <c r="D14" t="str">
        <f t="shared" si="11"/>
        <v>数据收集_焦点小组</v>
      </c>
      <c r="F14" t="s">
        <v>308</v>
      </c>
      <c r="G14" s="4" t="s">
        <v>310</v>
      </c>
      <c r="H14" s="3" t="s">
        <v>313</v>
      </c>
      <c r="I14" s="3" t="s">
        <v>312</v>
      </c>
      <c r="J14" s="3" t="s">
        <v>313</v>
      </c>
      <c r="L14" t="s">
        <v>24</v>
      </c>
      <c r="M14" t="str">
        <f t="shared" si="1"/>
        <v>4.2 制定项目管理计划</v>
      </c>
      <c r="N14" t="s">
        <v>24</v>
      </c>
      <c r="O14" t="str">
        <f t="shared" si="2"/>
        <v>数据收集</v>
      </c>
      <c r="P14" t="s">
        <v>24</v>
      </c>
      <c r="Q14" t="str">
        <f t="shared" si="3"/>
        <v>数据收集_焦点小组</v>
      </c>
      <c r="R14" t="s">
        <v>24</v>
      </c>
      <c r="S14" t="str">
        <f t="shared" si="4"/>
        <v>2数据收集</v>
      </c>
      <c r="T14" t="s">
        <v>24</v>
      </c>
      <c r="U14" t="str">
        <f t="shared" si="5"/>
        <v>焦点小组</v>
      </c>
      <c r="V14" t="s">
        <v>24</v>
      </c>
      <c r="W14" t="s">
        <v>24</v>
      </c>
      <c r="X14" t="str">
        <f t="shared" si="6"/>
        <v/>
      </c>
      <c r="Y14" t="s">
        <v>24</v>
      </c>
      <c r="Z14" t="str">
        <f t="shared" si="7"/>
        <v/>
      </c>
      <c r="AA14" t="s">
        <v>24</v>
      </c>
      <c r="AB14" t="str">
        <f t="shared" si="8"/>
        <v>数据收集_焦点小组</v>
      </c>
      <c r="AC14" t="s">
        <v>24</v>
      </c>
      <c r="AD14" t="str">
        <f t="shared" si="9"/>
        <v/>
      </c>
      <c r="AE14" t="s">
        <v>24</v>
      </c>
      <c r="AF14" t="str">
        <f t="shared" si="10"/>
        <v>焦点小组</v>
      </c>
      <c r="AG14" t="s">
        <v>24</v>
      </c>
    </row>
    <row r="15" spans="3:33">
      <c r="C15" s="2" t="s">
        <v>268</v>
      </c>
      <c r="D15" t="str">
        <f t="shared" si="11"/>
        <v>数据收集_访谈</v>
      </c>
      <c r="F15" t="s">
        <v>308</v>
      </c>
      <c r="G15" s="4" t="s">
        <v>310</v>
      </c>
      <c r="H15" s="3" t="s">
        <v>314</v>
      </c>
      <c r="I15" s="3" t="s">
        <v>312</v>
      </c>
      <c r="J15" s="3" t="s">
        <v>314</v>
      </c>
      <c r="L15" t="s">
        <v>24</v>
      </c>
      <c r="M15" t="str">
        <f t="shared" si="1"/>
        <v>4.2 制定项目管理计划</v>
      </c>
      <c r="N15" t="s">
        <v>24</v>
      </c>
      <c r="O15" t="str">
        <f t="shared" si="2"/>
        <v>数据收集</v>
      </c>
      <c r="P15" t="s">
        <v>24</v>
      </c>
      <c r="Q15" t="str">
        <f t="shared" si="3"/>
        <v>数据收集_访谈</v>
      </c>
      <c r="R15" t="s">
        <v>24</v>
      </c>
      <c r="S15" t="str">
        <f t="shared" si="4"/>
        <v>2数据收集</v>
      </c>
      <c r="T15" t="s">
        <v>24</v>
      </c>
      <c r="U15" t="str">
        <f t="shared" si="5"/>
        <v>访谈</v>
      </c>
      <c r="V15" t="s">
        <v>24</v>
      </c>
      <c r="W15" t="s">
        <v>24</v>
      </c>
      <c r="X15" t="str">
        <f t="shared" si="6"/>
        <v/>
      </c>
      <c r="Y15" t="s">
        <v>24</v>
      </c>
      <c r="Z15" t="str">
        <f t="shared" si="7"/>
        <v/>
      </c>
      <c r="AA15" t="s">
        <v>24</v>
      </c>
      <c r="AB15" t="str">
        <f t="shared" si="8"/>
        <v>数据收集_访谈</v>
      </c>
      <c r="AC15" t="s">
        <v>24</v>
      </c>
      <c r="AD15" t="str">
        <f t="shared" si="9"/>
        <v/>
      </c>
      <c r="AE15" t="s">
        <v>24</v>
      </c>
      <c r="AF15" t="str">
        <f t="shared" si="10"/>
        <v>访谈</v>
      </c>
      <c r="AG15" t="s">
        <v>24</v>
      </c>
    </row>
    <row r="16" spans="3:33">
      <c r="C16" s="2" t="s">
        <v>268</v>
      </c>
      <c r="D16" t="str">
        <f t="shared" si="11"/>
        <v>人际关系与团队技能_冲突管理</v>
      </c>
      <c r="F16" t="s">
        <v>308</v>
      </c>
      <c r="G16" s="4" t="s">
        <v>315</v>
      </c>
      <c r="H16" s="3" t="s">
        <v>316</v>
      </c>
      <c r="I16" s="3" t="s">
        <v>317</v>
      </c>
      <c r="J16" s="3" t="s">
        <v>316</v>
      </c>
      <c r="L16" t="s">
        <v>24</v>
      </c>
      <c r="M16" t="str">
        <f t="shared" si="1"/>
        <v>4.2 制定项目管理计划</v>
      </c>
      <c r="N16" t="s">
        <v>24</v>
      </c>
      <c r="O16" t="str">
        <f t="shared" si="2"/>
        <v>人际关系与团队技能</v>
      </c>
      <c r="P16" t="s">
        <v>24</v>
      </c>
      <c r="Q16" t="str">
        <f t="shared" si="3"/>
        <v>人际关系与团队技能_冲突管理</v>
      </c>
      <c r="R16" t="s">
        <v>24</v>
      </c>
      <c r="S16" t="str">
        <f t="shared" si="4"/>
        <v>3人际关系与团队技能</v>
      </c>
      <c r="T16" t="s">
        <v>24</v>
      </c>
      <c r="U16" t="str">
        <f t="shared" si="5"/>
        <v>冲突管理</v>
      </c>
      <c r="V16" t="s">
        <v>24</v>
      </c>
      <c r="W16" t="s">
        <v>24</v>
      </c>
      <c r="X16" t="str">
        <f t="shared" si="6"/>
        <v/>
      </c>
      <c r="Y16" t="s">
        <v>24</v>
      </c>
      <c r="Z16" t="str">
        <f t="shared" si="7"/>
        <v>[人际关系与团队技能](工具-人际关系与团队技能)</v>
      </c>
      <c r="AA16" t="s">
        <v>24</v>
      </c>
      <c r="AB16" t="str">
        <f t="shared" si="8"/>
        <v>人际关系与团队技能_冲突管理</v>
      </c>
      <c r="AC16" t="s">
        <v>24</v>
      </c>
      <c r="AD16" t="str">
        <f t="shared" si="9"/>
        <v>3人际关系与团队技能</v>
      </c>
      <c r="AE16" t="s">
        <v>24</v>
      </c>
      <c r="AF16" t="str">
        <f t="shared" si="10"/>
        <v>冲突管理</v>
      </c>
      <c r="AG16" t="s">
        <v>24</v>
      </c>
    </row>
    <row r="17" spans="3:33">
      <c r="C17" s="2" t="s">
        <v>268</v>
      </c>
      <c r="D17" t="str">
        <f t="shared" si="11"/>
        <v>人际关系与团队技能_引导</v>
      </c>
      <c r="F17" t="s">
        <v>308</v>
      </c>
      <c r="G17" s="4" t="s">
        <v>315</v>
      </c>
      <c r="H17" s="3" t="s">
        <v>318</v>
      </c>
      <c r="I17" s="3" t="s">
        <v>317</v>
      </c>
      <c r="J17" s="3" t="s">
        <v>318</v>
      </c>
      <c r="L17" t="s">
        <v>24</v>
      </c>
      <c r="M17" t="str">
        <f t="shared" si="1"/>
        <v>4.2 制定项目管理计划</v>
      </c>
      <c r="N17" t="s">
        <v>24</v>
      </c>
      <c r="O17" t="str">
        <f t="shared" si="2"/>
        <v>人际关系与团队技能</v>
      </c>
      <c r="P17" t="s">
        <v>24</v>
      </c>
      <c r="Q17" t="str">
        <f t="shared" si="3"/>
        <v>人际关系与团队技能_引导</v>
      </c>
      <c r="R17" t="s">
        <v>24</v>
      </c>
      <c r="S17" t="str">
        <f t="shared" si="4"/>
        <v>3人际关系与团队技能</v>
      </c>
      <c r="T17" t="s">
        <v>24</v>
      </c>
      <c r="U17" t="str">
        <f t="shared" si="5"/>
        <v>引导</v>
      </c>
      <c r="V17" t="s">
        <v>24</v>
      </c>
      <c r="W17" t="s">
        <v>24</v>
      </c>
      <c r="X17" t="str">
        <f t="shared" si="6"/>
        <v/>
      </c>
      <c r="Y17" t="s">
        <v>24</v>
      </c>
      <c r="Z17" t="str">
        <f t="shared" si="7"/>
        <v/>
      </c>
      <c r="AA17" t="s">
        <v>24</v>
      </c>
      <c r="AB17" t="str">
        <f t="shared" si="8"/>
        <v>人际关系与团队技能_引导</v>
      </c>
      <c r="AC17" t="s">
        <v>24</v>
      </c>
      <c r="AD17" t="str">
        <f t="shared" si="9"/>
        <v/>
      </c>
      <c r="AE17" t="s">
        <v>24</v>
      </c>
      <c r="AF17" t="str">
        <f t="shared" si="10"/>
        <v>引导</v>
      </c>
      <c r="AG17" t="s">
        <v>24</v>
      </c>
    </row>
    <row r="18" spans="3:33">
      <c r="C18" s="2" t="s">
        <v>268</v>
      </c>
      <c r="D18" t="str">
        <f t="shared" si="11"/>
        <v>人际关系与团队技能_会议管理</v>
      </c>
      <c r="F18" t="s">
        <v>308</v>
      </c>
      <c r="G18" s="4" t="s">
        <v>315</v>
      </c>
      <c r="H18" s="3" t="s">
        <v>319</v>
      </c>
      <c r="I18" s="3" t="s">
        <v>317</v>
      </c>
      <c r="J18" s="3" t="s">
        <v>319</v>
      </c>
      <c r="L18" t="s">
        <v>24</v>
      </c>
      <c r="M18" t="str">
        <f t="shared" si="1"/>
        <v>4.2 制定项目管理计划</v>
      </c>
      <c r="N18" t="s">
        <v>24</v>
      </c>
      <c r="O18" t="str">
        <f t="shared" si="2"/>
        <v>人际关系与团队技能</v>
      </c>
      <c r="P18" t="s">
        <v>24</v>
      </c>
      <c r="Q18" t="str">
        <f t="shared" si="3"/>
        <v>人际关系与团队技能_会议管理</v>
      </c>
      <c r="R18" t="s">
        <v>24</v>
      </c>
      <c r="S18" t="str">
        <f t="shared" si="4"/>
        <v>3人际关系与团队技能</v>
      </c>
      <c r="T18" t="s">
        <v>24</v>
      </c>
      <c r="U18" t="str">
        <f t="shared" si="5"/>
        <v>会议管理</v>
      </c>
      <c r="V18" t="s">
        <v>24</v>
      </c>
      <c r="W18" t="s">
        <v>24</v>
      </c>
      <c r="X18" t="str">
        <f t="shared" si="6"/>
        <v/>
      </c>
      <c r="Y18" t="s">
        <v>24</v>
      </c>
      <c r="Z18" t="str">
        <f t="shared" si="7"/>
        <v/>
      </c>
      <c r="AA18" t="s">
        <v>24</v>
      </c>
      <c r="AB18" t="str">
        <f t="shared" si="8"/>
        <v>人际关系与团队技能_会议管理</v>
      </c>
      <c r="AC18" t="s">
        <v>24</v>
      </c>
      <c r="AD18" t="str">
        <f t="shared" si="9"/>
        <v/>
      </c>
      <c r="AE18" t="s">
        <v>24</v>
      </c>
      <c r="AF18" t="str">
        <f t="shared" si="10"/>
        <v>会议管理</v>
      </c>
      <c r="AG18" t="s">
        <v>24</v>
      </c>
    </row>
    <row r="19" spans="3:33">
      <c r="C19" s="2" t="s">
        <v>268</v>
      </c>
      <c r="D19" t="str">
        <f t="shared" si="11"/>
        <v>会议</v>
      </c>
      <c r="F19" t="s">
        <v>308</v>
      </c>
      <c r="G19" s="4" t="s">
        <v>320</v>
      </c>
      <c r="I19" s="3" t="s">
        <v>321</v>
      </c>
      <c r="L19" t="s">
        <v>24</v>
      </c>
      <c r="M19" t="str">
        <f t="shared" si="1"/>
        <v>4.2 制定项目管理计划</v>
      </c>
      <c r="N19" t="s">
        <v>24</v>
      </c>
      <c r="O19" t="str">
        <f t="shared" si="2"/>
        <v>会议</v>
      </c>
      <c r="P19" t="s">
        <v>24</v>
      </c>
      <c r="Q19" t="str">
        <f t="shared" si="3"/>
        <v>会议</v>
      </c>
      <c r="R19" t="s">
        <v>24</v>
      </c>
      <c r="S19" t="str">
        <f t="shared" si="4"/>
        <v>4会议</v>
      </c>
      <c r="T19" t="s">
        <v>24</v>
      </c>
      <c r="U19" t="str">
        <f t="shared" si="5"/>
        <v/>
      </c>
      <c r="V19" t="s">
        <v>24</v>
      </c>
      <c r="W19" t="s">
        <v>24</v>
      </c>
      <c r="X19" t="str">
        <f t="shared" si="6"/>
        <v/>
      </c>
      <c r="Y19" t="s">
        <v>24</v>
      </c>
      <c r="Z19" t="str">
        <f t="shared" si="7"/>
        <v>[会议](工具-会议)</v>
      </c>
      <c r="AA19" t="s">
        <v>24</v>
      </c>
      <c r="AB19" t="str">
        <f t="shared" si="8"/>
        <v>会议</v>
      </c>
      <c r="AC19" t="s">
        <v>24</v>
      </c>
      <c r="AD19" t="str">
        <f t="shared" si="9"/>
        <v>4会议</v>
      </c>
      <c r="AE19" t="s">
        <v>24</v>
      </c>
      <c r="AF19" t="str">
        <f t="shared" si="10"/>
        <v/>
      </c>
      <c r="AG19" t="s">
        <v>24</v>
      </c>
    </row>
    <row r="20" spans="3:33">
      <c r="C20" s="2" t="s">
        <v>30</v>
      </c>
      <c r="D20" t="str">
        <f t="shared" ref="D20:D44" si="12">IF(H20="",G20,G20&amp;"_"&amp;H20)</f>
        <v>专家判断</v>
      </c>
      <c r="F20" t="s">
        <v>308</v>
      </c>
      <c r="G20" s="4" t="s">
        <v>269</v>
      </c>
      <c r="I20" s="3" t="s">
        <v>309</v>
      </c>
      <c r="L20" t="s">
        <v>24</v>
      </c>
      <c r="M20" t="str">
        <f t="shared" si="1"/>
        <v>4.3 指导与管理项目工作</v>
      </c>
      <c r="N20" t="s">
        <v>24</v>
      </c>
      <c r="O20" t="str">
        <f t="shared" si="2"/>
        <v>专家判断</v>
      </c>
      <c r="P20" t="s">
        <v>24</v>
      </c>
      <c r="Q20" t="str">
        <f t="shared" si="3"/>
        <v>专家判断</v>
      </c>
      <c r="R20" t="s">
        <v>24</v>
      </c>
      <c r="S20" t="str">
        <f t="shared" si="4"/>
        <v>1专家判断</v>
      </c>
      <c r="T20" t="s">
        <v>24</v>
      </c>
      <c r="U20" t="str">
        <f t="shared" si="5"/>
        <v/>
      </c>
      <c r="V20" t="s">
        <v>24</v>
      </c>
      <c r="W20" t="s">
        <v>24</v>
      </c>
      <c r="X20" t="str">
        <f t="shared" si="6"/>
        <v>4.3 指导与管理项目工作</v>
      </c>
      <c r="Y20" t="s">
        <v>24</v>
      </c>
      <c r="Z20" t="str">
        <f t="shared" si="7"/>
        <v>[专家判断](工具-专家判断)</v>
      </c>
      <c r="AA20" t="s">
        <v>24</v>
      </c>
      <c r="AB20" t="str">
        <f t="shared" si="8"/>
        <v>专家判断</v>
      </c>
      <c r="AC20" t="s">
        <v>24</v>
      </c>
      <c r="AD20" t="str">
        <f t="shared" si="9"/>
        <v>1专家判断</v>
      </c>
      <c r="AE20" t="s">
        <v>24</v>
      </c>
      <c r="AF20" t="str">
        <f t="shared" si="10"/>
        <v/>
      </c>
      <c r="AG20" t="s">
        <v>24</v>
      </c>
    </row>
    <row r="21" spans="3:33">
      <c r="C21" s="2" t="s">
        <v>30</v>
      </c>
      <c r="D21" t="str">
        <f t="shared" si="12"/>
        <v>项目管理信息系统</v>
      </c>
      <c r="F21" t="s">
        <v>308</v>
      </c>
      <c r="G21" s="4" t="s">
        <v>323</v>
      </c>
      <c r="I21" s="3" t="s">
        <v>324</v>
      </c>
      <c r="L21" t="s">
        <v>24</v>
      </c>
      <c r="M21" t="str">
        <f t="shared" si="1"/>
        <v>4.3 指导与管理项目工作</v>
      </c>
      <c r="N21" t="s">
        <v>24</v>
      </c>
      <c r="O21" t="str">
        <f t="shared" si="2"/>
        <v>项目管理信息系统</v>
      </c>
      <c r="P21" t="s">
        <v>24</v>
      </c>
      <c r="Q21" t="str">
        <f t="shared" si="3"/>
        <v>项目管理信息系统</v>
      </c>
      <c r="R21" t="s">
        <v>24</v>
      </c>
      <c r="S21" t="str">
        <f t="shared" si="4"/>
        <v>2项目管理信息系统</v>
      </c>
      <c r="T21" t="s">
        <v>24</v>
      </c>
      <c r="U21" t="str">
        <f t="shared" si="5"/>
        <v/>
      </c>
      <c r="V21" t="s">
        <v>24</v>
      </c>
      <c r="W21" t="s">
        <v>24</v>
      </c>
      <c r="X21" t="str">
        <f t="shared" si="6"/>
        <v/>
      </c>
      <c r="Y21" t="s">
        <v>24</v>
      </c>
      <c r="Z21" t="str">
        <f t="shared" si="7"/>
        <v>[项目管理信息系统](工具-项目管理信息系统)</v>
      </c>
      <c r="AA21" t="s">
        <v>24</v>
      </c>
      <c r="AB21" t="str">
        <f t="shared" si="8"/>
        <v>项目管理信息系统</v>
      </c>
      <c r="AC21" t="s">
        <v>24</v>
      </c>
      <c r="AD21" t="str">
        <f t="shared" si="9"/>
        <v>2项目管理信息系统</v>
      </c>
      <c r="AE21" t="s">
        <v>24</v>
      </c>
      <c r="AF21" t="str">
        <f t="shared" si="10"/>
        <v/>
      </c>
      <c r="AG21" t="s">
        <v>24</v>
      </c>
    </row>
    <row r="22" spans="3:33">
      <c r="C22" s="2" t="s">
        <v>30</v>
      </c>
      <c r="D22" t="str">
        <f t="shared" si="12"/>
        <v>会议</v>
      </c>
      <c r="F22" t="s">
        <v>308</v>
      </c>
      <c r="G22" s="4" t="s">
        <v>320</v>
      </c>
      <c r="I22" s="3" t="s">
        <v>325</v>
      </c>
      <c r="L22" t="s">
        <v>24</v>
      </c>
      <c r="M22" t="str">
        <f t="shared" si="1"/>
        <v>4.3 指导与管理项目工作</v>
      </c>
      <c r="N22" t="s">
        <v>24</v>
      </c>
      <c r="O22" t="str">
        <f t="shared" si="2"/>
        <v>会议</v>
      </c>
      <c r="P22" t="s">
        <v>24</v>
      </c>
      <c r="Q22" t="str">
        <f t="shared" si="3"/>
        <v>会议</v>
      </c>
      <c r="R22" t="s">
        <v>24</v>
      </c>
      <c r="S22" t="str">
        <f t="shared" si="4"/>
        <v>3会议</v>
      </c>
      <c r="T22" t="s">
        <v>24</v>
      </c>
      <c r="U22" t="str">
        <f t="shared" si="5"/>
        <v/>
      </c>
      <c r="V22" t="s">
        <v>24</v>
      </c>
      <c r="W22" t="s">
        <v>24</v>
      </c>
      <c r="X22" t="str">
        <f t="shared" si="6"/>
        <v/>
      </c>
      <c r="Y22" t="s">
        <v>24</v>
      </c>
      <c r="Z22" t="str">
        <f t="shared" si="7"/>
        <v>[会议](工具-会议)</v>
      </c>
      <c r="AA22" t="s">
        <v>24</v>
      </c>
      <c r="AB22" t="str">
        <f t="shared" si="8"/>
        <v>会议</v>
      </c>
      <c r="AC22" t="s">
        <v>24</v>
      </c>
      <c r="AD22" t="str">
        <f t="shared" si="9"/>
        <v>3会议</v>
      </c>
      <c r="AE22" t="s">
        <v>24</v>
      </c>
      <c r="AF22" t="str">
        <f t="shared" si="10"/>
        <v/>
      </c>
      <c r="AG22" t="s">
        <v>24</v>
      </c>
    </row>
    <row r="23" spans="3:33">
      <c r="C23" s="2" t="s">
        <v>33</v>
      </c>
      <c r="D23" t="str">
        <f t="shared" si="12"/>
        <v>专家判断</v>
      </c>
      <c r="F23" t="s">
        <v>308</v>
      </c>
      <c r="G23" s="4" t="s">
        <v>269</v>
      </c>
      <c r="I23" s="3" t="s">
        <v>309</v>
      </c>
      <c r="L23" t="s">
        <v>24</v>
      </c>
      <c r="M23" t="str">
        <f t="shared" si="1"/>
        <v>4.4 管理项目知识</v>
      </c>
      <c r="N23" t="s">
        <v>24</v>
      </c>
      <c r="O23" t="str">
        <f t="shared" si="2"/>
        <v>专家判断</v>
      </c>
      <c r="P23" t="s">
        <v>24</v>
      </c>
      <c r="Q23" t="str">
        <f t="shared" si="3"/>
        <v>专家判断</v>
      </c>
      <c r="R23" t="s">
        <v>24</v>
      </c>
      <c r="S23" t="str">
        <f t="shared" si="4"/>
        <v>1专家判断</v>
      </c>
      <c r="T23" t="s">
        <v>24</v>
      </c>
      <c r="U23" t="str">
        <f t="shared" si="5"/>
        <v/>
      </c>
      <c r="V23" t="s">
        <v>24</v>
      </c>
      <c r="W23" t="s">
        <v>24</v>
      </c>
      <c r="X23" t="str">
        <f t="shared" si="6"/>
        <v>4.4 管理项目知识</v>
      </c>
      <c r="Y23" t="s">
        <v>24</v>
      </c>
      <c r="Z23" t="str">
        <f t="shared" si="7"/>
        <v>[专家判断](工具-专家判断)</v>
      </c>
      <c r="AA23" t="s">
        <v>24</v>
      </c>
      <c r="AB23" t="str">
        <f t="shared" si="8"/>
        <v>专家判断</v>
      </c>
      <c r="AC23" t="s">
        <v>24</v>
      </c>
      <c r="AD23" t="str">
        <f t="shared" si="9"/>
        <v>1专家判断</v>
      </c>
      <c r="AE23" t="s">
        <v>24</v>
      </c>
      <c r="AF23" t="str">
        <f t="shared" si="10"/>
        <v/>
      </c>
      <c r="AG23" t="s">
        <v>24</v>
      </c>
    </row>
    <row r="24" spans="3:33">
      <c r="C24" s="2" t="s">
        <v>33</v>
      </c>
      <c r="D24" t="str">
        <f t="shared" si="12"/>
        <v>知识管理</v>
      </c>
      <c r="G24" s="4" t="s">
        <v>326</v>
      </c>
      <c r="I24" s="3" t="s">
        <v>327</v>
      </c>
      <c r="L24" t="s">
        <v>24</v>
      </c>
      <c r="M24" t="str">
        <f t="shared" si="1"/>
        <v>4.4 管理项目知识</v>
      </c>
      <c r="N24" t="s">
        <v>24</v>
      </c>
      <c r="O24" t="str">
        <f t="shared" si="2"/>
        <v>知识管理</v>
      </c>
      <c r="P24" t="s">
        <v>24</v>
      </c>
      <c r="Q24" t="str">
        <f t="shared" si="3"/>
        <v>知识管理</v>
      </c>
      <c r="R24" t="s">
        <v>24</v>
      </c>
      <c r="S24" t="str">
        <f t="shared" si="4"/>
        <v>2知识管理</v>
      </c>
      <c r="T24" t="s">
        <v>24</v>
      </c>
      <c r="U24" t="str">
        <f t="shared" si="5"/>
        <v/>
      </c>
      <c r="V24" t="s">
        <v>24</v>
      </c>
      <c r="W24" t="s">
        <v>24</v>
      </c>
      <c r="X24" t="str">
        <f t="shared" si="6"/>
        <v/>
      </c>
      <c r="Y24" t="s">
        <v>24</v>
      </c>
      <c r="Z24" t="str">
        <f t="shared" si="7"/>
        <v>[知识管理](工具-知识管理)</v>
      </c>
      <c r="AA24" t="s">
        <v>24</v>
      </c>
      <c r="AB24" t="str">
        <f t="shared" si="8"/>
        <v>知识管理</v>
      </c>
      <c r="AC24" t="s">
        <v>24</v>
      </c>
      <c r="AD24" t="str">
        <f t="shared" si="9"/>
        <v>2知识管理</v>
      </c>
      <c r="AE24" t="s">
        <v>24</v>
      </c>
      <c r="AF24" t="str">
        <f t="shared" si="10"/>
        <v/>
      </c>
      <c r="AG24" t="s">
        <v>24</v>
      </c>
    </row>
    <row r="25" spans="3:33">
      <c r="C25" s="2" t="s">
        <v>33</v>
      </c>
      <c r="D25" t="str">
        <f t="shared" si="12"/>
        <v>信息管理</v>
      </c>
      <c r="G25" s="4" t="s">
        <v>328</v>
      </c>
      <c r="I25" s="3" t="s">
        <v>329</v>
      </c>
      <c r="L25" t="s">
        <v>24</v>
      </c>
      <c r="M25" t="str">
        <f t="shared" si="1"/>
        <v>4.4 管理项目知识</v>
      </c>
      <c r="N25" t="s">
        <v>24</v>
      </c>
      <c r="O25" t="str">
        <f t="shared" si="2"/>
        <v>信息管理</v>
      </c>
      <c r="P25" t="s">
        <v>24</v>
      </c>
      <c r="Q25" t="str">
        <f t="shared" si="3"/>
        <v>信息管理</v>
      </c>
      <c r="R25" t="s">
        <v>24</v>
      </c>
      <c r="S25" t="str">
        <f t="shared" si="4"/>
        <v>3信息管理</v>
      </c>
      <c r="T25" t="s">
        <v>24</v>
      </c>
      <c r="U25" t="str">
        <f t="shared" si="5"/>
        <v/>
      </c>
      <c r="V25" t="s">
        <v>24</v>
      </c>
      <c r="W25" t="s">
        <v>24</v>
      </c>
      <c r="X25" t="str">
        <f t="shared" si="6"/>
        <v/>
      </c>
      <c r="Y25" t="s">
        <v>24</v>
      </c>
      <c r="Z25" t="str">
        <f t="shared" si="7"/>
        <v>[信息管理](工具-信息管理)</v>
      </c>
      <c r="AA25" t="s">
        <v>24</v>
      </c>
      <c r="AB25" t="str">
        <f t="shared" si="8"/>
        <v>信息管理</v>
      </c>
      <c r="AC25" t="s">
        <v>24</v>
      </c>
      <c r="AD25" t="str">
        <f t="shared" si="9"/>
        <v>3信息管理</v>
      </c>
      <c r="AE25" t="s">
        <v>24</v>
      </c>
      <c r="AF25" t="str">
        <f t="shared" si="10"/>
        <v/>
      </c>
      <c r="AG25" t="s">
        <v>24</v>
      </c>
    </row>
    <row r="26" spans="3:33">
      <c r="C26" s="2" t="s">
        <v>33</v>
      </c>
      <c r="D26" t="str">
        <f t="shared" si="12"/>
        <v>人际关系与团队技能_积极倾听</v>
      </c>
      <c r="G26" s="4" t="s">
        <v>315</v>
      </c>
      <c r="H26" s="3" t="s">
        <v>330</v>
      </c>
      <c r="I26" s="3" t="s">
        <v>331</v>
      </c>
      <c r="J26" s="3" t="s">
        <v>330</v>
      </c>
      <c r="L26" t="s">
        <v>24</v>
      </c>
      <c r="M26" t="str">
        <f t="shared" si="1"/>
        <v>4.4 管理项目知识</v>
      </c>
      <c r="N26" t="s">
        <v>24</v>
      </c>
      <c r="O26" t="str">
        <f t="shared" si="2"/>
        <v>人际关系与团队技能</v>
      </c>
      <c r="P26" t="s">
        <v>24</v>
      </c>
      <c r="Q26" t="str">
        <f t="shared" si="3"/>
        <v>人际关系与团队技能_积极倾听</v>
      </c>
      <c r="R26" t="s">
        <v>24</v>
      </c>
      <c r="S26" t="str">
        <f t="shared" si="4"/>
        <v>4人际关系与团队技能</v>
      </c>
      <c r="T26" t="s">
        <v>24</v>
      </c>
      <c r="U26" t="str">
        <f t="shared" si="5"/>
        <v>积极倾听</v>
      </c>
      <c r="V26" t="s">
        <v>24</v>
      </c>
      <c r="W26" t="s">
        <v>24</v>
      </c>
      <c r="X26" t="str">
        <f t="shared" si="6"/>
        <v/>
      </c>
      <c r="Y26" t="s">
        <v>24</v>
      </c>
      <c r="Z26" t="str">
        <f t="shared" si="7"/>
        <v>[人际关系与团队技能](工具-人际关系与团队技能)</v>
      </c>
      <c r="AA26" t="s">
        <v>24</v>
      </c>
      <c r="AB26" t="str">
        <f t="shared" si="8"/>
        <v>人际关系与团队技能_积极倾听</v>
      </c>
      <c r="AC26" t="s">
        <v>24</v>
      </c>
      <c r="AD26" t="str">
        <f t="shared" si="9"/>
        <v>4人际关系与团队技能</v>
      </c>
      <c r="AE26" t="s">
        <v>24</v>
      </c>
      <c r="AF26" t="str">
        <f t="shared" si="10"/>
        <v>积极倾听</v>
      </c>
      <c r="AG26" t="s">
        <v>24</v>
      </c>
    </row>
    <row r="27" spans="3:33">
      <c r="C27" s="2" t="s">
        <v>33</v>
      </c>
      <c r="D27" t="str">
        <f t="shared" si="12"/>
        <v>人际关系与团队技能_引导</v>
      </c>
      <c r="G27" s="4" t="s">
        <v>315</v>
      </c>
      <c r="H27" s="3" t="s">
        <v>318</v>
      </c>
      <c r="I27" s="3" t="s">
        <v>331</v>
      </c>
      <c r="J27" s="3" t="s">
        <v>318</v>
      </c>
      <c r="L27" t="s">
        <v>24</v>
      </c>
      <c r="M27" t="str">
        <f t="shared" si="1"/>
        <v>4.4 管理项目知识</v>
      </c>
      <c r="N27" t="s">
        <v>24</v>
      </c>
      <c r="O27" t="str">
        <f t="shared" si="2"/>
        <v>人际关系与团队技能</v>
      </c>
      <c r="P27" t="s">
        <v>24</v>
      </c>
      <c r="Q27" t="str">
        <f t="shared" si="3"/>
        <v>人际关系与团队技能_引导</v>
      </c>
      <c r="R27" t="s">
        <v>24</v>
      </c>
      <c r="S27" t="str">
        <f t="shared" si="4"/>
        <v>4人际关系与团队技能</v>
      </c>
      <c r="T27" t="s">
        <v>24</v>
      </c>
      <c r="U27" t="str">
        <f t="shared" si="5"/>
        <v>引导</v>
      </c>
      <c r="V27" t="s">
        <v>24</v>
      </c>
      <c r="W27" t="s">
        <v>24</v>
      </c>
      <c r="X27" t="str">
        <f t="shared" si="6"/>
        <v/>
      </c>
      <c r="Y27" t="s">
        <v>24</v>
      </c>
      <c r="Z27" t="str">
        <f t="shared" si="7"/>
        <v/>
      </c>
      <c r="AA27" t="s">
        <v>24</v>
      </c>
      <c r="AB27" t="str">
        <f t="shared" si="8"/>
        <v>人际关系与团队技能_引导</v>
      </c>
      <c r="AC27" t="s">
        <v>24</v>
      </c>
      <c r="AD27" t="str">
        <f t="shared" si="9"/>
        <v/>
      </c>
      <c r="AE27" t="s">
        <v>24</v>
      </c>
      <c r="AF27" t="str">
        <f t="shared" si="10"/>
        <v>引导</v>
      </c>
      <c r="AG27" t="s">
        <v>24</v>
      </c>
    </row>
    <row r="28" spans="3:33">
      <c r="C28" s="2" t="s">
        <v>33</v>
      </c>
      <c r="D28" t="str">
        <f t="shared" si="12"/>
        <v>人际关系与团队技能_领导力</v>
      </c>
      <c r="G28" s="4" t="s">
        <v>315</v>
      </c>
      <c r="H28" s="3" t="s">
        <v>332</v>
      </c>
      <c r="I28" s="3" t="s">
        <v>331</v>
      </c>
      <c r="J28" s="3" t="s">
        <v>332</v>
      </c>
      <c r="L28" t="s">
        <v>24</v>
      </c>
      <c r="M28" t="str">
        <f t="shared" si="1"/>
        <v>4.4 管理项目知识</v>
      </c>
      <c r="N28" t="s">
        <v>24</v>
      </c>
      <c r="O28" t="str">
        <f t="shared" si="2"/>
        <v>人际关系与团队技能</v>
      </c>
      <c r="P28" t="s">
        <v>24</v>
      </c>
      <c r="Q28" t="str">
        <f t="shared" si="3"/>
        <v>人际关系与团队技能_领导力</v>
      </c>
      <c r="R28" t="s">
        <v>24</v>
      </c>
      <c r="S28" t="str">
        <f t="shared" si="4"/>
        <v>4人际关系与团队技能</v>
      </c>
      <c r="T28" t="s">
        <v>24</v>
      </c>
      <c r="U28" t="str">
        <f t="shared" si="5"/>
        <v>领导力</v>
      </c>
      <c r="V28" t="s">
        <v>24</v>
      </c>
      <c r="W28" t="s">
        <v>24</v>
      </c>
      <c r="X28" t="str">
        <f t="shared" si="6"/>
        <v/>
      </c>
      <c r="Y28" t="s">
        <v>24</v>
      </c>
      <c r="Z28" t="str">
        <f t="shared" si="7"/>
        <v/>
      </c>
      <c r="AA28" t="s">
        <v>24</v>
      </c>
      <c r="AB28" t="str">
        <f t="shared" si="8"/>
        <v>人际关系与团队技能_领导力</v>
      </c>
      <c r="AC28" t="s">
        <v>24</v>
      </c>
      <c r="AD28" t="str">
        <f t="shared" si="9"/>
        <v/>
      </c>
      <c r="AE28" t="s">
        <v>24</v>
      </c>
      <c r="AF28" t="str">
        <f t="shared" si="10"/>
        <v>领导力</v>
      </c>
      <c r="AG28" t="s">
        <v>24</v>
      </c>
    </row>
    <row r="29" spans="3:33">
      <c r="C29" s="2" t="s">
        <v>33</v>
      </c>
      <c r="D29" t="str">
        <f t="shared" si="12"/>
        <v>人际关系与团队技能_人际交往</v>
      </c>
      <c r="G29" s="4" t="s">
        <v>315</v>
      </c>
      <c r="H29" s="3" t="s">
        <v>333</v>
      </c>
      <c r="I29" s="3" t="s">
        <v>331</v>
      </c>
      <c r="J29" s="3" t="s">
        <v>333</v>
      </c>
      <c r="L29" t="s">
        <v>24</v>
      </c>
      <c r="M29" t="str">
        <f t="shared" si="1"/>
        <v>4.4 管理项目知识</v>
      </c>
      <c r="N29" t="s">
        <v>24</v>
      </c>
      <c r="O29" t="str">
        <f t="shared" si="2"/>
        <v>人际关系与团队技能</v>
      </c>
      <c r="P29" t="s">
        <v>24</v>
      </c>
      <c r="Q29" t="str">
        <f t="shared" si="3"/>
        <v>人际关系与团队技能_人际交往</v>
      </c>
      <c r="R29" t="s">
        <v>24</v>
      </c>
      <c r="S29" t="str">
        <f t="shared" si="4"/>
        <v>4人际关系与团队技能</v>
      </c>
      <c r="T29" t="s">
        <v>24</v>
      </c>
      <c r="U29" t="str">
        <f t="shared" si="5"/>
        <v>人际交往</v>
      </c>
      <c r="V29" t="s">
        <v>24</v>
      </c>
      <c r="W29" t="s">
        <v>24</v>
      </c>
      <c r="X29" t="str">
        <f t="shared" si="6"/>
        <v/>
      </c>
      <c r="Y29" t="s">
        <v>24</v>
      </c>
      <c r="Z29" t="str">
        <f t="shared" si="7"/>
        <v/>
      </c>
      <c r="AA29" t="s">
        <v>24</v>
      </c>
      <c r="AB29" t="str">
        <f t="shared" si="8"/>
        <v>人际关系与团队技能_人际交往</v>
      </c>
      <c r="AC29" t="s">
        <v>24</v>
      </c>
      <c r="AD29" t="str">
        <f t="shared" si="9"/>
        <v/>
      </c>
      <c r="AE29" t="s">
        <v>24</v>
      </c>
      <c r="AF29" t="str">
        <f t="shared" si="10"/>
        <v>人际交往</v>
      </c>
      <c r="AG29" t="s">
        <v>24</v>
      </c>
    </row>
    <row r="30" spans="3:33">
      <c r="C30" s="2" t="s">
        <v>33</v>
      </c>
      <c r="D30" t="str">
        <f t="shared" si="12"/>
        <v>人际关系与团队技能_政治意识</v>
      </c>
      <c r="G30" s="4" t="s">
        <v>315</v>
      </c>
      <c r="H30" s="3" t="s">
        <v>334</v>
      </c>
      <c r="I30" s="3" t="s">
        <v>331</v>
      </c>
      <c r="J30" s="3" t="s">
        <v>334</v>
      </c>
      <c r="L30" t="s">
        <v>24</v>
      </c>
      <c r="M30" t="str">
        <f t="shared" si="1"/>
        <v>4.4 管理项目知识</v>
      </c>
      <c r="N30" t="s">
        <v>24</v>
      </c>
      <c r="O30" t="str">
        <f t="shared" si="2"/>
        <v>人际关系与团队技能</v>
      </c>
      <c r="P30" t="s">
        <v>24</v>
      </c>
      <c r="Q30" t="str">
        <f t="shared" si="3"/>
        <v>人际关系与团队技能_政治意识</v>
      </c>
      <c r="R30" t="s">
        <v>24</v>
      </c>
      <c r="S30" t="str">
        <f t="shared" si="4"/>
        <v>4人际关系与团队技能</v>
      </c>
      <c r="T30" t="s">
        <v>24</v>
      </c>
      <c r="U30" t="str">
        <f t="shared" si="5"/>
        <v>政治意识</v>
      </c>
      <c r="V30" t="s">
        <v>24</v>
      </c>
      <c r="W30" t="s">
        <v>24</v>
      </c>
      <c r="X30" t="str">
        <f t="shared" si="6"/>
        <v/>
      </c>
      <c r="Y30" t="s">
        <v>24</v>
      </c>
      <c r="Z30" t="str">
        <f t="shared" si="7"/>
        <v/>
      </c>
      <c r="AA30" t="s">
        <v>24</v>
      </c>
      <c r="AB30" t="str">
        <f t="shared" si="8"/>
        <v>人际关系与团队技能_政治意识</v>
      </c>
      <c r="AC30" t="s">
        <v>24</v>
      </c>
      <c r="AD30" t="str">
        <f t="shared" si="9"/>
        <v/>
      </c>
      <c r="AE30" t="s">
        <v>24</v>
      </c>
      <c r="AF30" t="str">
        <f t="shared" si="10"/>
        <v>政治意识</v>
      </c>
      <c r="AG30" t="s">
        <v>24</v>
      </c>
    </row>
    <row r="31" spans="3:33">
      <c r="C31" s="2" t="s">
        <v>2</v>
      </c>
      <c r="D31" t="str">
        <f t="shared" si="12"/>
        <v>专家判断</v>
      </c>
      <c r="G31" s="4" t="s">
        <v>269</v>
      </c>
      <c r="I31" s="3" t="s">
        <v>309</v>
      </c>
      <c r="L31" t="s">
        <v>24</v>
      </c>
      <c r="M31" t="str">
        <f t="shared" si="1"/>
        <v>4.5 监控项目工作</v>
      </c>
      <c r="N31" t="s">
        <v>24</v>
      </c>
      <c r="O31" t="str">
        <f t="shared" si="2"/>
        <v>专家判断</v>
      </c>
      <c r="P31" t="s">
        <v>24</v>
      </c>
      <c r="Q31" t="str">
        <f t="shared" si="3"/>
        <v>专家判断</v>
      </c>
      <c r="R31" t="s">
        <v>24</v>
      </c>
      <c r="S31" t="str">
        <f t="shared" si="4"/>
        <v>1专家判断</v>
      </c>
      <c r="T31" t="s">
        <v>24</v>
      </c>
      <c r="U31" t="str">
        <f t="shared" si="5"/>
        <v/>
      </c>
      <c r="V31" t="s">
        <v>24</v>
      </c>
      <c r="W31" t="s">
        <v>24</v>
      </c>
      <c r="X31" t="str">
        <f t="shared" si="6"/>
        <v>4.5 监控项目工作</v>
      </c>
      <c r="Y31" t="s">
        <v>24</v>
      </c>
      <c r="Z31" t="str">
        <f t="shared" si="7"/>
        <v>[专家判断](工具-专家判断)</v>
      </c>
      <c r="AA31" t="s">
        <v>24</v>
      </c>
      <c r="AB31" t="str">
        <f t="shared" si="8"/>
        <v>专家判断</v>
      </c>
      <c r="AC31" t="s">
        <v>24</v>
      </c>
      <c r="AD31" t="str">
        <f t="shared" si="9"/>
        <v>1专家判断</v>
      </c>
      <c r="AE31" t="s">
        <v>24</v>
      </c>
      <c r="AF31" t="str">
        <f t="shared" si="10"/>
        <v/>
      </c>
      <c r="AG31" t="s">
        <v>24</v>
      </c>
    </row>
    <row r="32" spans="3:33">
      <c r="C32" s="2" t="s">
        <v>2</v>
      </c>
      <c r="D32" t="str">
        <f t="shared" si="12"/>
        <v>数据分析_备选方案分析</v>
      </c>
      <c r="G32" s="4" t="s">
        <v>335</v>
      </c>
      <c r="H32" s="3" t="s">
        <v>336</v>
      </c>
      <c r="I32" s="3" t="s">
        <v>337</v>
      </c>
      <c r="J32" s="3" t="s">
        <v>336</v>
      </c>
      <c r="L32" t="s">
        <v>24</v>
      </c>
      <c r="M32" t="str">
        <f t="shared" si="1"/>
        <v>4.5 监控项目工作</v>
      </c>
      <c r="N32" t="s">
        <v>24</v>
      </c>
      <c r="O32" t="str">
        <f t="shared" si="2"/>
        <v>数据分析</v>
      </c>
      <c r="P32" t="s">
        <v>24</v>
      </c>
      <c r="Q32" t="str">
        <f t="shared" si="3"/>
        <v>数据分析_备选方案分析</v>
      </c>
      <c r="R32" t="s">
        <v>24</v>
      </c>
      <c r="S32" t="str">
        <f t="shared" si="4"/>
        <v>2数据分析</v>
      </c>
      <c r="T32" t="s">
        <v>24</v>
      </c>
      <c r="U32" t="str">
        <f t="shared" si="5"/>
        <v>备选方案分析</v>
      </c>
      <c r="V32" t="s">
        <v>24</v>
      </c>
      <c r="W32" t="s">
        <v>24</v>
      </c>
      <c r="X32" t="str">
        <f t="shared" si="6"/>
        <v/>
      </c>
      <c r="Y32" t="s">
        <v>24</v>
      </c>
      <c r="Z32" t="str">
        <f t="shared" si="7"/>
        <v>[数据分析](工具-数据分析)</v>
      </c>
      <c r="AA32" t="s">
        <v>24</v>
      </c>
      <c r="AB32" t="str">
        <f t="shared" si="8"/>
        <v>数据分析_备选方案分析</v>
      </c>
      <c r="AC32" t="s">
        <v>24</v>
      </c>
      <c r="AD32" t="str">
        <f t="shared" si="9"/>
        <v>2数据分析</v>
      </c>
      <c r="AE32" t="s">
        <v>24</v>
      </c>
      <c r="AF32" t="str">
        <f t="shared" si="10"/>
        <v>备选方案分析</v>
      </c>
      <c r="AG32" t="s">
        <v>24</v>
      </c>
    </row>
    <row r="33" spans="3:33">
      <c r="C33" s="2" t="s">
        <v>2</v>
      </c>
      <c r="D33" t="str">
        <f t="shared" si="12"/>
        <v>数据分析_成本效益分析</v>
      </c>
      <c r="G33" s="4" t="s">
        <v>335</v>
      </c>
      <c r="H33" s="3" t="s">
        <v>338</v>
      </c>
      <c r="I33" s="3" t="s">
        <v>337</v>
      </c>
      <c r="J33" s="3" t="s">
        <v>338</v>
      </c>
      <c r="L33" t="s">
        <v>24</v>
      </c>
      <c r="M33" t="str">
        <f t="shared" si="1"/>
        <v>4.5 监控项目工作</v>
      </c>
      <c r="N33" t="s">
        <v>24</v>
      </c>
      <c r="O33" t="str">
        <f t="shared" si="2"/>
        <v>数据分析</v>
      </c>
      <c r="P33" t="s">
        <v>24</v>
      </c>
      <c r="Q33" t="str">
        <f t="shared" si="3"/>
        <v>数据分析_成本效益分析</v>
      </c>
      <c r="R33" t="s">
        <v>24</v>
      </c>
      <c r="S33" t="str">
        <f t="shared" si="4"/>
        <v>2数据分析</v>
      </c>
      <c r="T33" t="s">
        <v>24</v>
      </c>
      <c r="U33" t="str">
        <f t="shared" si="5"/>
        <v>成本效益分析</v>
      </c>
      <c r="V33" t="s">
        <v>24</v>
      </c>
      <c r="W33" t="s">
        <v>24</v>
      </c>
      <c r="X33" t="str">
        <f t="shared" si="6"/>
        <v/>
      </c>
      <c r="Y33" t="s">
        <v>24</v>
      </c>
      <c r="Z33" t="str">
        <f t="shared" si="7"/>
        <v/>
      </c>
      <c r="AA33" t="s">
        <v>24</v>
      </c>
      <c r="AB33" t="str">
        <f t="shared" si="8"/>
        <v>数据分析_成本效益分析</v>
      </c>
      <c r="AC33" t="s">
        <v>24</v>
      </c>
      <c r="AD33" t="str">
        <f t="shared" si="9"/>
        <v/>
      </c>
      <c r="AE33" t="s">
        <v>24</v>
      </c>
      <c r="AF33" t="str">
        <f t="shared" si="10"/>
        <v>成本效益分析</v>
      </c>
      <c r="AG33" t="s">
        <v>24</v>
      </c>
    </row>
    <row r="34" spans="3:33">
      <c r="C34" s="2" t="s">
        <v>2</v>
      </c>
      <c r="D34" t="str">
        <f t="shared" si="12"/>
        <v>数据分析_挣值分析</v>
      </c>
      <c r="G34" s="4" t="s">
        <v>335</v>
      </c>
      <c r="H34" s="3" t="s">
        <v>339</v>
      </c>
      <c r="I34" s="3" t="s">
        <v>337</v>
      </c>
      <c r="J34" s="3" t="s">
        <v>339</v>
      </c>
      <c r="L34" t="s">
        <v>24</v>
      </c>
      <c r="M34" t="str">
        <f t="shared" si="1"/>
        <v>4.5 监控项目工作</v>
      </c>
      <c r="N34" t="s">
        <v>24</v>
      </c>
      <c r="O34" t="str">
        <f t="shared" si="2"/>
        <v>数据分析</v>
      </c>
      <c r="P34" t="s">
        <v>24</v>
      </c>
      <c r="Q34" t="str">
        <f t="shared" si="3"/>
        <v>数据分析_挣值分析</v>
      </c>
      <c r="R34" t="s">
        <v>24</v>
      </c>
      <c r="S34" t="str">
        <f t="shared" si="4"/>
        <v>2数据分析</v>
      </c>
      <c r="T34" t="s">
        <v>24</v>
      </c>
      <c r="U34" t="str">
        <f t="shared" si="5"/>
        <v>挣值分析</v>
      </c>
      <c r="V34" t="s">
        <v>24</v>
      </c>
      <c r="W34" t="s">
        <v>24</v>
      </c>
      <c r="X34" t="str">
        <f t="shared" si="6"/>
        <v/>
      </c>
      <c r="Y34" t="s">
        <v>24</v>
      </c>
      <c r="Z34" t="str">
        <f t="shared" si="7"/>
        <v/>
      </c>
      <c r="AA34" t="s">
        <v>24</v>
      </c>
      <c r="AB34" t="str">
        <f t="shared" si="8"/>
        <v>数据分析_挣值分析</v>
      </c>
      <c r="AC34" t="s">
        <v>24</v>
      </c>
      <c r="AD34" t="str">
        <f t="shared" si="9"/>
        <v/>
      </c>
      <c r="AE34" t="s">
        <v>24</v>
      </c>
      <c r="AF34" t="str">
        <f t="shared" si="10"/>
        <v>挣值分析</v>
      </c>
      <c r="AG34" t="s">
        <v>24</v>
      </c>
    </row>
    <row r="35" spans="3:33">
      <c r="C35" s="2" t="s">
        <v>2</v>
      </c>
      <c r="D35" t="str">
        <f t="shared" si="12"/>
        <v>数据分析_根本原因分析</v>
      </c>
      <c r="G35" s="4" t="s">
        <v>335</v>
      </c>
      <c r="H35" s="3" t="s">
        <v>340</v>
      </c>
      <c r="I35" s="3" t="s">
        <v>337</v>
      </c>
      <c r="J35" s="3" t="s">
        <v>340</v>
      </c>
      <c r="L35" t="s">
        <v>24</v>
      </c>
      <c r="M35" t="str">
        <f t="shared" si="1"/>
        <v>4.5 监控项目工作</v>
      </c>
      <c r="N35" t="s">
        <v>24</v>
      </c>
      <c r="O35" t="str">
        <f t="shared" si="2"/>
        <v>数据分析</v>
      </c>
      <c r="P35" t="s">
        <v>24</v>
      </c>
      <c r="Q35" t="str">
        <f t="shared" si="3"/>
        <v>数据分析_根本原因分析</v>
      </c>
      <c r="R35" t="s">
        <v>24</v>
      </c>
      <c r="S35" t="str">
        <f t="shared" si="4"/>
        <v>2数据分析</v>
      </c>
      <c r="T35" t="s">
        <v>24</v>
      </c>
      <c r="U35" t="str">
        <f t="shared" si="5"/>
        <v>根本原因分析</v>
      </c>
      <c r="V35" t="s">
        <v>24</v>
      </c>
      <c r="W35" t="s">
        <v>24</v>
      </c>
      <c r="X35" t="str">
        <f t="shared" si="6"/>
        <v/>
      </c>
      <c r="Y35" t="s">
        <v>24</v>
      </c>
      <c r="Z35" t="str">
        <f t="shared" si="7"/>
        <v/>
      </c>
      <c r="AA35" t="s">
        <v>24</v>
      </c>
      <c r="AB35" t="str">
        <f t="shared" si="8"/>
        <v>数据分析_根本原因分析</v>
      </c>
      <c r="AC35" t="s">
        <v>24</v>
      </c>
      <c r="AD35" t="str">
        <f t="shared" si="9"/>
        <v/>
      </c>
      <c r="AE35" t="s">
        <v>24</v>
      </c>
      <c r="AF35" t="str">
        <f t="shared" si="10"/>
        <v>根本原因分析</v>
      </c>
      <c r="AG35" t="s">
        <v>24</v>
      </c>
    </row>
    <row r="36" spans="3:33">
      <c r="C36" s="2" t="s">
        <v>2</v>
      </c>
      <c r="D36" t="str">
        <f t="shared" si="12"/>
        <v>数据分析_趋势分析</v>
      </c>
      <c r="G36" s="4" t="s">
        <v>335</v>
      </c>
      <c r="H36" s="3" t="s">
        <v>341</v>
      </c>
      <c r="I36" s="3" t="s">
        <v>337</v>
      </c>
      <c r="J36" s="3" t="s">
        <v>341</v>
      </c>
      <c r="L36" t="s">
        <v>24</v>
      </c>
      <c r="M36" t="str">
        <f t="shared" ref="M36:M67" si="13">C36</f>
        <v>4.5 监控项目工作</v>
      </c>
      <c r="N36" t="s">
        <v>24</v>
      </c>
      <c r="O36" t="str">
        <f t="shared" ref="O36:O67" si="14">G36</f>
        <v>数据分析</v>
      </c>
      <c r="P36" t="s">
        <v>24</v>
      </c>
      <c r="Q36" t="str">
        <f t="shared" ref="Q36:Q67" si="15">D36</f>
        <v>数据分析_趋势分析</v>
      </c>
      <c r="R36" t="s">
        <v>24</v>
      </c>
      <c r="S36" t="str">
        <f t="shared" ref="S36:S67" si="16">I36</f>
        <v>2数据分析</v>
      </c>
      <c r="T36" t="s">
        <v>24</v>
      </c>
      <c r="U36" t="str">
        <f t="shared" ref="U36:U67" si="17">IF(J36="","",J36)</f>
        <v>趋势分析</v>
      </c>
      <c r="V36" t="s">
        <v>24</v>
      </c>
      <c r="W36" t="s">
        <v>24</v>
      </c>
      <c r="X36" t="str">
        <f t="shared" ref="X36:X67" si="18">IF(M36&lt;&gt;M35,M36,"")</f>
        <v/>
      </c>
      <c r="Y36" t="s">
        <v>24</v>
      </c>
      <c r="Z36" t="str">
        <f t="shared" ref="Z36:Z67" si="19">IF(O36&lt;&gt;O35,"["&amp;O36&amp;"](工具-"&amp;O36&amp;")","")</f>
        <v/>
      </c>
      <c r="AA36" t="s">
        <v>24</v>
      </c>
      <c r="AB36" t="str">
        <f t="shared" ref="AB36:AB67" si="20">IF(Q36&lt;&gt;Q35,Q36,"")</f>
        <v>数据分析_趋势分析</v>
      </c>
      <c r="AC36" t="s">
        <v>24</v>
      </c>
      <c r="AD36" t="str">
        <f t="shared" ref="AD36:AD67" si="21">IF(S36&lt;&gt;S35,S36,"")</f>
        <v/>
      </c>
      <c r="AE36" t="s">
        <v>24</v>
      </c>
      <c r="AF36" t="str">
        <f t="shared" ref="AF36:AF67" si="22">U36</f>
        <v>趋势分析</v>
      </c>
      <c r="AG36" t="s">
        <v>24</v>
      </c>
    </row>
    <row r="37" spans="3:33">
      <c r="C37" s="2" t="s">
        <v>2</v>
      </c>
      <c r="D37" t="str">
        <f t="shared" si="12"/>
        <v>数据分析_偏差分析</v>
      </c>
      <c r="G37" s="4" t="s">
        <v>335</v>
      </c>
      <c r="H37" s="3" t="s">
        <v>342</v>
      </c>
      <c r="I37" s="3" t="s">
        <v>337</v>
      </c>
      <c r="J37" s="3" t="s">
        <v>342</v>
      </c>
      <c r="L37" t="s">
        <v>24</v>
      </c>
      <c r="M37" t="str">
        <f t="shared" si="13"/>
        <v>4.5 监控项目工作</v>
      </c>
      <c r="N37" t="s">
        <v>24</v>
      </c>
      <c r="O37" t="str">
        <f t="shared" si="14"/>
        <v>数据分析</v>
      </c>
      <c r="P37" t="s">
        <v>24</v>
      </c>
      <c r="Q37" t="str">
        <f t="shared" si="15"/>
        <v>数据分析_偏差分析</v>
      </c>
      <c r="R37" t="s">
        <v>24</v>
      </c>
      <c r="S37" t="str">
        <f t="shared" si="16"/>
        <v>2数据分析</v>
      </c>
      <c r="T37" t="s">
        <v>24</v>
      </c>
      <c r="U37" t="str">
        <f t="shared" si="17"/>
        <v>偏差分析</v>
      </c>
      <c r="V37" t="s">
        <v>24</v>
      </c>
      <c r="W37" t="s">
        <v>24</v>
      </c>
      <c r="X37" t="str">
        <f t="shared" si="18"/>
        <v/>
      </c>
      <c r="Y37" t="s">
        <v>24</v>
      </c>
      <c r="Z37" t="str">
        <f t="shared" si="19"/>
        <v/>
      </c>
      <c r="AA37" t="s">
        <v>24</v>
      </c>
      <c r="AB37" t="str">
        <f t="shared" si="20"/>
        <v>数据分析_偏差分析</v>
      </c>
      <c r="AC37" t="s">
        <v>24</v>
      </c>
      <c r="AD37" t="str">
        <f t="shared" si="21"/>
        <v/>
      </c>
      <c r="AE37" t="s">
        <v>24</v>
      </c>
      <c r="AF37" t="str">
        <f t="shared" si="22"/>
        <v>偏差分析</v>
      </c>
      <c r="AG37" t="s">
        <v>24</v>
      </c>
    </row>
    <row r="38" spans="3:33">
      <c r="C38" s="2" t="s">
        <v>2</v>
      </c>
      <c r="D38" t="str">
        <f t="shared" si="12"/>
        <v>决策</v>
      </c>
      <c r="G38" s="4" t="s">
        <v>343</v>
      </c>
      <c r="I38" s="3" t="s">
        <v>344</v>
      </c>
      <c r="L38" t="s">
        <v>24</v>
      </c>
      <c r="M38" t="str">
        <f t="shared" si="13"/>
        <v>4.5 监控项目工作</v>
      </c>
      <c r="N38" t="s">
        <v>24</v>
      </c>
      <c r="O38" t="str">
        <f t="shared" si="14"/>
        <v>决策</v>
      </c>
      <c r="P38" t="s">
        <v>24</v>
      </c>
      <c r="Q38" t="str">
        <f t="shared" si="15"/>
        <v>决策</v>
      </c>
      <c r="R38" t="s">
        <v>24</v>
      </c>
      <c r="S38" t="str">
        <f t="shared" si="16"/>
        <v>3决策</v>
      </c>
      <c r="T38" t="s">
        <v>24</v>
      </c>
      <c r="U38" t="str">
        <f t="shared" si="17"/>
        <v/>
      </c>
      <c r="V38" t="s">
        <v>24</v>
      </c>
      <c r="W38" t="s">
        <v>24</v>
      </c>
      <c r="X38" t="str">
        <f t="shared" si="18"/>
        <v/>
      </c>
      <c r="Y38" t="s">
        <v>24</v>
      </c>
      <c r="Z38" t="str">
        <f t="shared" si="19"/>
        <v>[决策](工具-决策)</v>
      </c>
      <c r="AA38" t="s">
        <v>24</v>
      </c>
      <c r="AB38" t="str">
        <f t="shared" si="20"/>
        <v>决策</v>
      </c>
      <c r="AC38" t="s">
        <v>24</v>
      </c>
      <c r="AD38" t="str">
        <f t="shared" si="21"/>
        <v>3决策</v>
      </c>
      <c r="AE38" t="s">
        <v>24</v>
      </c>
      <c r="AF38" t="str">
        <f t="shared" si="22"/>
        <v/>
      </c>
      <c r="AG38" t="s">
        <v>24</v>
      </c>
    </row>
    <row r="39" spans="3:33">
      <c r="C39" s="2" t="s">
        <v>2</v>
      </c>
      <c r="D39" t="str">
        <f t="shared" si="12"/>
        <v>会议</v>
      </c>
      <c r="G39" s="4" t="s">
        <v>320</v>
      </c>
      <c r="I39" s="3" t="s">
        <v>321</v>
      </c>
      <c r="L39" t="s">
        <v>24</v>
      </c>
      <c r="M39" t="str">
        <f t="shared" si="13"/>
        <v>4.5 监控项目工作</v>
      </c>
      <c r="N39" t="s">
        <v>24</v>
      </c>
      <c r="O39" t="str">
        <f t="shared" si="14"/>
        <v>会议</v>
      </c>
      <c r="P39" t="s">
        <v>24</v>
      </c>
      <c r="Q39" t="str">
        <f t="shared" si="15"/>
        <v>会议</v>
      </c>
      <c r="R39" t="s">
        <v>24</v>
      </c>
      <c r="S39" t="str">
        <f t="shared" si="16"/>
        <v>4会议</v>
      </c>
      <c r="T39" t="s">
        <v>24</v>
      </c>
      <c r="U39" t="str">
        <f t="shared" si="17"/>
        <v/>
      </c>
      <c r="V39" t="s">
        <v>24</v>
      </c>
      <c r="W39" t="s">
        <v>24</v>
      </c>
      <c r="X39" t="str">
        <f t="shared" si="18"/>
        <v/>
      </c>
      <c r="Y39" t="s">
        <v>24</v>
      </c>
      <c r="Z39" t="str">
        <f t="shared" si="19"/>
        <v>[会议](工具-会议)</v>
      </c>
      <c r="AA39" t="s">
        <v>24</v>
      </c>
      <c r="AB39" t="str">
        <f t="shared" si="20"/>
        <v>会议</v>
      </c>
      <c r="AC39" t="s">
        <v>24</v>
      </c>
      <c r="AD39" t="str">
        <f t="shared" si="21"/>
        <v>4会议</v>
      </c>
      <c r="AE39" t="s">
        <v>24</v>
      </c>
      <c r="AF39" t="str">
        <f t="shared" si="22"/>
        <v/>
      </c>
      <c r="AG39" t="s">
        <v>24</v>
      </c>
    </row>
    <row r="40" spans="3:33">
      <c r="C40" s="2" t="s">
        <v>3</v>
      </c>
      <c r="D40" t="str">
        <f t="shared" si="12"/>
        <v>专家判断</v>
      </c>
      <c r="G40" s="4" t="s">
        <v>269</v>
      </c>
      <c r="I40" s="3" t="s">
        <v>309</v>
      </c>
      <c r="L40" t="s">
        <v>24</v>
      </c>
      <c r="M40" t="str">
        <f t="shared" si="13"/>
        <v>4.6 实施整体变更控制</v>
      </c>
      <c r="N40" t="s">
        <v>24</v>
      </c>
      <c r="O40" t="str">
        <f t="shared" si="14"/>
        <v>专家判断</v>
      </c>
      <c r="P40" t="s">
        <v>24</v>
      </c>
      <c r="Q40" t="str">
        <f t="shared" si="15"/>
        <v>专家判断</v>
      </c>
      <c r="R40" t="s">
        <v>24</v>
      </c>
      <c r="S40" t="str">
        <f t="shared" si="16"/>
        <v>1专家判断</v>
      </c>
      <c r="T40" t="s">
        <v>24</v>
      </c>
      <c r="U40" t="str">
        <f t="shared" si="17"/>
        <v/>
      </c>
      <c r="V40" t="s">
        <v>24</v>
      </c>
      <c r="W40" t="s">
        <v>24</v>
      </c>
      <c r="X40" t="str">
        <f t="shared" si="18"/>
        <v>4.6 实施整体变更控制</v>
      </c>
      <c r="Y40" t="s">
        <v>24</v>
      </c>
      <c r="Z40" t="str">
        <f t="shared" si="19"/>
        <v>[专家判断](工具-专家判断)</v>
      </c>
      <c r="AA40" t="s">
        <v>24</v>
      </c>
      <c r="AB40" t="str">
        <f t="shared" si="20"/>
        <v>专家判断</v>
      </c>
      <c r="AC40" t="s">
        <v>24</v>
      </c>
      <c r="AD40" t="str">
        <f t="shared" si="21"/>
        <v>1专家判断</v>
      </c>
      <c r="AE40" t="s">
        <v>24</v>
      </c>
      <c r="AF40" t="str">
        <f t="shared" si="22"/>
        <v/>
      </c>
      <c r="AG40" t="s">
        <v>24</v>
      </c>
    </row>
    <row r="41" spans="3:33">
      <c r="C41" s="2" t="s">
        <v>3</v>
      </c>
      <c r="D41" t="str">
        <f t="shared" si="12"/>
        <v>变更控制工具</v>
      </c>
      <c r="G41" s="4" t="s">
        <v>345</v>
      </c>
      <c r="I41" s="3" t="s">
        <v>346</v>
      </c>
      <c r="L41" t="s">
        <v>24</v>
      </c>
      <c r="M41" t="str">
        <f t="shared" si="13"/>
        <v>4.6 实施整体变更控制</v>
      </c>
      <c r="N41" t="s">
        <v>24</v>
      </c>
      <c r="O41" t="str">
        <f t="shared" si="14"/>
        <v>变更控制工具</v>
      </c>
      <c r="P41" t="s">
        <v>24</v>
      </c>
      <c r="Q41" t="str">
        <f t="shared" si="15"/>
        <v>变更控制工具</v>
      </c>
      <c r="R41" t="s">
        <v>24</v>
      </c>
      <c r="S41" t="str">
        <f t="shared" si="16"/>
        <v>2变更控制工具</v>
      </c>
      <c r="T41" t="s">
        <v>24</v>
      </c>
      <c r="U41" t="str">
        <f t="shared" si="17"/>
        <v/>
      </c>
      <c r="V41" t="s">
        <v>24</v>
      </c>
      <c r="W41" t="s">
        <v>24</v>
      </c>
      <c r="X41" t="str">
        <f t="shared" si="18"/>
        <v/>
      </c>
      <c r="Y41" t="s">
        <v>24</v>
      </c>
      <c r="Z41" t="str">
        <f t="shared" si="19"/>
        <v>[变更控制工具](工具-变更控制工具)</v>
      </c>
      <c r="AA41" t="s">
        <v>24</v>
      </c>
      <c r="AB41" t="str">
        <f t="shared" si="20"/>
        <v>变更控制工具</v>
      </c>
      <c r="AC41" t="s">
        <v>24</v>
      </c>
      <c r="AD41" t="str">
        <f t="shared" si="21"/>
        <v>2变更控制工具</v>
      </c>
      <c r="AE41" t="s">
        <v>24</v>
      </c>
      <c r="AF41" t="str">
        <f t="shared" si="22"/>
        <v/>
      </c>
      <c r="AG41" t="s">
        <v>24</v>
      </c>
    </row>
    <row r="42" spans="3:33">
      <c r="C42" s="2" t="s">
        <v>3</v>
      </c>
      <c r="D42" t="str">
        <f t="shared" si="12"/>
        <v>数据分析_备选方案分析</v>
      </c>
      <c r="G42" s="4" t="s">
        <v>335</v>
      </c>
      <c r="H42" s="3" t="s">
        <v>336</v>
      </c>
      <c r="I42" s="3" t="s">
        <v>347</v>
      </c>
      <c r="J42" s="3" t="s">
        <v>336</v>
      </c>
      <c r="L42" t="s">
        <v>24</v>
      </c>
      <c r="M42" t="str">
        <f t="shared" si="13"/>
        <v>4.6 实施整体变更控制</v>
      </c>
      <c r="N42" t="s">
        <v>24</v>
      </c>
      <c r="O42" t="str">
        <f t="shared" si="14"/>
        <v>数据分析</v>
      </c>
      <c r="P42" t="s">
        <v>24</v>
      </c>
      <c r="Q42" t="str">
        <f t="shared" si="15"/>
        <v>数据分析_备选方案分析</v>
      </c>
      <c r="R42" t="s">
        <v>24</v>
      </c>
      <c r="S42" t="str">
        <f t="shared" si="16"/>
        <v>3数据分析</v>
      </c>
      <c r="T42" t="s">
        <v>24</v>
      </c>
      <c r="U42" t="str">
        <f t="shared" si="17"/>
        <v>备选方案分析</v>
      </c>
      <c r="V42" t="s">
        <v>24</v>
      </c>
      <c r="W42" t="s">
        <v>24</v>
      </c>
      <c r="X42" t="str">
        <f t="shared" si="18"/>
        <v/>
      </c>
      <c r="Y42" t="s">
        <v>24</v>
      </c>
      <c r="Z42" t="str">
        <f t="shared" si="19"/>
        <v>[数据分析](工具-数据分析)</v>
      </c>
      <c r="AA42" t="s">
        <v>24</v>
      </c>
      <c r="AB42" t="str">
        <f t="shared" si="20"/>
        <v>数据分析_备选方案分析</v>
      </c>
      <c r="AC42" t="s">
        <v>24</v>
      </c>
      <c r="AD42" t="str">
        <f t="shared" si="21"/>
        <v>3数据分析</v>
      </c>
      <c r="AE42" t="s">
        <v>24</v>
      </c>
      <c r="AF42" t="str">
        <f t="shared" si="22"/>
        <v>备选方案分析</v>
      </c>
      <c r="AG42" t="s">
        <v>24</v>
      </c>
    </row>
    <row r="43" spans="3:33">
      <c r="C43" s="2" t="s">
        <v>3</v>
      </c>
      <c r="D43" t="str">
        <f t="shared" si="12"/>
        <v>数据分析_成本效益分析</v>
      </c>
      <c r="G43" s="4" t="s">
        <v>335</v>
      </c>
      <c r="H43" s="3" t="s">
        <v>338</v>
      </c>
      <c r="I43" s="3" t="s">
        <v>347</v>
      </c>
      <c r="J43" s="3" t="s">
        <v>338</v>
      </c>
      <c r="L43" t="s">
        <v>24</v>
      </c>
      <c r="M43" t="str">
        <f t="shared" si="13"/>
        <v>4.6 实施整体变更控制</v>
      </c>
      <c r="N43" t="s">
        <v>24</v>
      </c>
      <c r="O43" t="str">
        <f t="shared" si="14"/>
        <v>数据分析</v>
      </c>
      <c r="P43" t="s">
        <v>24</v>
      </c>
      <c r="Q43" t="str">
        <f t="shared" si="15"/>
        <v>数据分析_成本效益分析</v>
      </c>
      <c r="R43" t="s">
        <v>24</v>
      </c>
      <c r="S43" t="str">
        <f t="shared" si="16"/>
        <v>3数据分析</v>
      </c>
      <c r="T43" t="s">
        <v>24</v>
      </c>
      <c r="U43" t="str">
        <f t="shared" si="17"/>
        <v>成本效益分析</v>
      </c>
      <c r="V43" t="s">
        <v>24</v>
      </c>
      <c r="W43" t="s">
        <v>24</v>
      </c>
      <c r="X43" t="str">
        <f t="shared" si="18"/>
        <v/>
      </c>
      <c r="Y43" t="s">
        <v>24</v>
      </c>
      <c r="Z43" t="str">
        <f t="shared" si="19"/>
        <v/>
      </c>
      <c r="AA43" t="s">
        <v>24</v>
      </c>
      <c r="AB43" t="str">
        <f t="shared" si="20"/>
        <v>数据分析_成本效益分析</v>
      </c>
      <c r="AC43" t="s">
        <v>24</v>
      </c>
      <c r="AD43" t="str">
        <f t="shared" si="21"/>
        <v/>
      </c>
      <c r="AE43" t="s">
        <v>24</v>
      </c>
      <c r="AF43" t="str">
        <f t="shared" si="22"/>
        <v>成本效益分析</v>
      </c>
      <c r="AG43" t="s">
        <v>24</v>
      </c>
    </row>
    <row r="44" spans="3:33">
      <c r="C44" s="2" t="s">
        <v>3</v>
      </c>
      <c r="D44" t="str">
        <f t="shared" si="12"/>
        <v>决策_投票</v>
      </c>
      <c r="G44" s="4" t="s">
        <v>343</v>
      </c>
      <c r="H44" s="3" t="s">
        <v>348</v>
      </c>
      <c r="I44" s="3" t="s">
        <v>349</v>
      </c>
      <c r="J44" s="3" t="s">
        <v>348</v>
      </c>
      <c r="L44" t="s">
        <v>24</v>
      </c>
      <c r="M44" t="str">
        <f t="shared" si="13"/>
        <v>4.6 实施整体变更控制</v>
      </c>
      <c r="N44" t="s">
        <v>24</v>
      </c>
      <c r="O44" t="str">
        <f t="shared" si="14"/>
        <v>决策</v>
      </c>
      <c r="P44" t="s">
        <v>24</v>
      </c>
      <c r="Q44" t="str">
        <f t="shared" si="15"/>
        <v>决策_投票</v>
      </c>
      <c r="R44" t="s">
        <v>24</v>
      </c>
      <c r="S44" t="str">
        <f t="shared" si="16"/>
        <v>4决策</v>
      </c>
      <c r="T44" t="s">
        <v>24</v>
      </c>
      <c r="U44" t="str">
        <f t="shared" si="17"/>
        <v>投票</v>
      </c>
      <c r="V44" t="s">
        <v>24</v>
      </c>
      <c r="W44" t="s">
        <v>24</v>
      </c>
      <c r="X44" t="str">
        <f t="shared" si="18"/>
        <v/>
      </c>
      <c r="Y44" t="s">
        <v>24</v>
      </c>
      <c r="Z44" t="str">
        <f t="shared" si="19"/>
        <v>[决策](工具-决策)</v>
      </c>
      <c r="AA44" t="s">
        <v>24</v>
      </c>
      <c r="AB44" t="str">
        <f t="shared" si="20"/>
        <v>决策_投票</v>
      </c>
      <c r="AC44" t="s">
        <v>24</v>
      </c>
      <c r="AD44" t="str">
        <f t="shared" si="21"/>
        <v>4决策</v>
      </c>
      <c r="AE44" t="s">
        <v>24</v>
      </c>
      <c r="AF44" t="str">
        <f t="shared" si="22"/>
        <v>投票</v>
      </c>
      <c r="AG44" t="s">
        <v>24</v>
      </c>
    </row>
    <row r="45" spans="3:33">
      <c r="C45" s="2" t="s">
        <v>3</v>
      </c>
      <c r="D45" t="str">
        <f t="shared" ref="D45:D90" si="23">IF(H45="",G45,G45&amp;"_"&amp;H45)</f>
        <v>决策_独裁型决策制定</v>
      </c>
      <c r="G45" s="4" t="s">
        <v>343</v>
      </c>
      <c r="H45" s="3" t="s">
        <v>350</v>
      </c>
      <c r="I45" s="3" t="s">
        <v>349</v>
      </c>
      <c r="J45" s="3" t="s">
        <v>350</v>
      </c>
      <c r="L45" t="s">
        <v>24</v>
      </c>
      <c r="M45" t="str">
        <f t="shared" si="13"/>
        <v>4.6 实施整体变更控制</v>
      </c>
      <c r="N45" t="s">
        <v>24</v>
      </c>
      <c r="O45" t="str">
        <f t="shared" si="14"/>
        <v>决策</v>
      </c>
      <c r="P45" t="s">
        <v>24</v>
      </c>
      <c r="Q45" t="str">
        <f t="shared" si="15"/>
        <v>决策_独裁型决策制定</v>
      </c>
      <c r="R45" t="s">
        <v>24</v>
      </c>
      <c r="S45" t="str">
        <f t="shared" si="16"/>
        <v>4决策</v>
      </c>
      <c r="T45" t="s">
        <v>24</v>
      </c>
      <c r="U45" t="str">
        <f t="shared" si="17"/>
        <v>独裁型决策制定</v>
      </c>
      <c r="V45" t="s">
        <v>24</v>
      </c>
      <c r="W45" t="s">
        <v>24</v>
      </c>
      <c r="X45" t="str">
        <f t="shared" si="18"/>
        <v/>
      </c>
      <c r="Y45" t="s">
        <v>24</v>
      </c>
      <c r="Z45" t="str">
        <f t="shared" si="19"/>
        <v/>
      </c>
      <c r="AA45" t="s">
        <v>24</v>
      </c>
      <c r="AB45" t="str">
        <f t="shared" si="20"/>
        <v>决策_独裁型决策制定</v>
      </c>
      <c r="AC45" t="s">
        <v>24</v>
      </c>
      <c r="AD45" t="str">
        <f t="shared" si="21"/>
        <v/>
      </c>
      <c r="AE45" t="s">
        <v>24</v>
      </c>
      <c r="AF45" t="str">
        <f t="shared" si="22"/>
        <v>独裁型决策制定</v>
      </c>
      <c r="AG45" t="s">
        <v>24</v>
      </c>
    </row>
    <row r="46" spans="3:33">
      <c r="C46" s="2" t="s">
        <v>3</v>
      </c>
      <c r="D46" t="str">
        <f t="shared" si="23"/>
        <v>决策_多标准决策分析</v>
      </c>
      <c r="G46" s="4" t="s">
        <v>343</v>
      </c>
      <c r="H46" s="3" t="s">
        <v>351</v>
      </c>
      <c r="I46" s="3" t="s">
        <v>349</v>
      </c>
      <c r="J46" s="3" t="s">
        <v>351</v>
      </c>
      <c r="L46" t="s">
        <v>24</v>
      </c>
      <c r="M46" t="str">
        <f t="shared" si="13"/>
        <v>4.6 实施整体变更控制</v>
      </c>
      <c r="N46" t="s">
        <v>24</v>
      </c>
      <c r="O46" t="str">
        <f t="shared" si="14"/>
        <v>决策</v>
      </c>
      <c r="P46" t="s">
        <v>24</v>
      </c>
      <c r="Q46" t="str">
        <f t="shared" si="15"/>
        <v>决策_多标准决策分析</v>
      </c>
      <c r="R46" t="s">
        <v>24</v>
      </c>
      <c r="S46" t="str">
        <f t="shared" si="16"/>
        <v>4决策</v>
      </c>
      <c r="T46" t="s">
        <v>24</v>
      </c>
      <c r="U46" t="str">
        <f t="shared" si="17"/>
        <v>多标准决策分析</v>
      </c>
      <c r="V46" t="s">
        <v>24</v>
      </c>
      <c r="W46" t="s">
        <v>24</v>
      </c>
      <c r="X46" t="str">
        <f t="shared" si="18"/>
        <v/>
      </c>
      <c r="Y46" t="s">
        <v>24</v>
      </c>
      <c r="Z46" t="str">
        <f t="shared" si="19"/>
        <v/>
      </c>
      <c r="AA46" t="s">
        <v>24</v>
      </c>
      <c r="AB46" t="str">
        <f t="shared" si="20"/>
        <v>决策_多标准决策分析</v>
      </c>
      <c r="AC46" t="s">
        <v>24</v>
      </c>
      <c r="AD46" t="str">
        <f t="shared" si="21"/>
        <v/>
      </c>
      <c r="AE46" t="s">
        <v>24</v>
      </c>
      <c r="AF46" t="str">
        <f t="shared" si="22"/>
        <v>多标准决策分析</v>
      </c>
      <c r="AG46" t="s">
        <v>24</v>
      </c>
    </row>
    <row r="47" spans="3:33">
      <c r="C47" s="2" t="s">
        <v>3</v>
      </c>
      <c r="D47" t="str">
        <f t="shared" si="23"/>
        <v>会议</v>
      </c>
      <c r="G47" s="4" t="s">
        <v>320</v>
      </c>
      <c r="I47" s="3" t="s">
        <v>352</v>
      </c>
      <c r="L47" t="s">
        <v>24</v>
      </c>
      <c r="M47" t="str">
        <f t="shared" si="13"/>
        <v>4.6 实施整体变更控制</v>
      </c>
      <c r="N47" t="s">
        <v>24</v>
      </c>
      <c r="O47" t="str">
        <f t="shared" si="14"/>
        <v>会议</v>
      </c>
      <c r="P47" t="s">
        <v>24</v>
      </c>
      <c r="Q47" t="str">
        <f t="shared" si="15"/>
        <v>会议</v>
      </c>
      <c r="R47" t="s">
        <v>24</v>
      </c>
      <c r="S47" t="str">
        <f t="shared" si="16"/>
        <v>5会议</v>
      </c>
      <c r="T47" t="s">
        <v>24</v>
      </c>
      <c r="U47" t="str">
        <f t="shared" si="17"/>
        <v/>
      </c>
      <c r="V47" t="s">
        <v>24</v>
      </c>
      <c r="W47" t="s">
        <v>24</v>
      </c>
      <c r="X47" t="str">
        <f t="shared" si="18"/>
        <v/>
      </c>
      <c r="Y47" t="s">
        <v>24</v>
      </c>
      <c r="Z47" t="str">
        <f t="shared" si="19"/>
        <v>[会议](工具-会议)</v>
      </c>
      <c r="AA47" t="s">
        <v>24</v>
      </c>
      <c r="AB47" t="str">
        <f t="shared" si="20"/>
        <v>会议</v>
      </c>
      <c r="AC47" t="s">
        <v>24</v>
      </c>
      <c r="AD47" t="str">
        <f t="shared" si="21"/>
        <v>5会议</v>
      </c>
      <c r="AE47" t="s">
        <v>24</v>
      </c>
      <c r="AF47" t="str">
        <f t="shared" si="22"/>
        <v/>
      </c>
      <c r="AG47" t="s">
        <v>24</v>
      </c>
    </row>
    <row r="48" spans="3:33">
      <c r="C48" s="2" t="s">
        <v>4</v>
      </c>
      <c r="D48" t="str">
        <f t="shared" si="23"/>
        <v>专家判断</v>
      </c>
      <c r="G48" s="4" t="s">
        <v>269</v>
      </c>
      <c r="I48" s="3" t="s">
        <v>309</v>
      </c>
      <c r="L48" t="s">
        <v>24</v>
      </c>
      <c r="M48" t="str">
        <f t="shared" si="13"/>
        <v>4.7 结束项目或阶段</v>
      </c>
      <c r="N48" t="s">
        <v>24</v>
      </c>
      <c r="O48" t="str">
        <f t="shared" si="14"/>
        <v>专家判断</v>
      </c>
      <c r="P48" t="s">
        <v>24</v>
      </c>
      <c r="Q48" t="str">
        <f t="shared" si="15"/>
        <v>专家判断</v>
      </c>
      <c r="R48" t="s">
        <v>24</v>
      </c>
      <c r="S48" t="str">
        <f t="shared" si="16"/>
        <v>1专家判断</v>
      </c>
      <c r="T48" t="s">
        <v>24</v>
      </c>
      <c r="U48" t="str">
        <f t="shared" si="17"/>
        <v/>
      </c>
      <c r="V48" t="s">
        <v>24</v>
      </c>
      <c r="W48" t="s">
        <v>24</v>
      </c>
      <c r="X48" t="str">
        <f t="shared" si="18"/>
        <v>4.7 结束项目或阶段</v>
      </c>
      <c r="Y48" t="s">
        <v>24</v>
      </c>
      <c r="Z48" t="str">
        <f t="shared" si="19"/>
        <v>[专家判断](工具-专家判断)</v>
      </c>
      <c r="AA48" t="s">
        <v>24</v>
      </c>
      <c r="AB48" t="str">
        <f t="shared" si="20"/>
        <v>专家判断</v>
      </c>
      <c r="AC48" t="s">
        <v>24</v>
      </c>
      <c r="AD48" t="str">
        <f t="shared" si="21"/>
        <v>1专家判断</v>
      </c>
      <c r="AE48" t="s">
        <v>24</v>
      </c>
      <c r="AF48" t="str">
        <f t="shared" si="22"/>
        <v/>
      </c>
      <c r="AG48" t="s">
        <v>24</v>
      </c>
    </row>
    <row r="49" spans="3:33">
      <c r="C49" s="2" t="s">
        <v>4</v>
      </c>
      <c r="D49" t="str">
        <f t="shared" si="23"/>
        <v>数据分析_文件分析</v>
      </c>
      <c r="G49" s="4" t="s">
        <v>335</v>
      </c>
      <c r="H49" s="3" t="s">
        <v>353</v>
      </c>
      <c r="I49" s="3" t="s">
        <v>337</v>
      </c>
      <c r="J49" s="3" t="s">
        <v>353</v>
      </c>
      <c r="L49" t="s">
        <v>24</v>
      </c>
      <c r="M49" t="str">
        <f t="shared" si="13"/>
        <v>4.7 结束项目或阶段</v>
      </c>
      <c r="N49" t="s">
        <v>24</v>
      </c>
      <c r="O49" t="str">
        <f t="shared" si="14"/>
        <v>数据分析</v>
      </c>
      <c r="P49" t="s">
        <v>24</v>
      </c>
      <c r="Q49" t="str">
        <f t="shared" si="15"/>
        <v>数据分析_文件分析</v>
      </c>
      <c r="R49" t="s">
        <v>24</v>
      </c>
      <c r="S49" t="str">
        <f t="shared" si="16"/>
        <v>2数据分析</v>
      </c>
      <c r="T49" t="s">
        <v>24</v>
      </c>
      <c r="U49" t="str">
        <f t="shared" si="17"/>
        <v>文件分析</v>
      </c>
      <c r="V49" t="s">
        <v>24</v>
      </c>
      <c r="W49" t="s">
        <v>24</v>
      </c>
      <c r="X49" t="str">
        <f t="shared" si="18"/>
        <v/>
      </c>
      <c r="Y49" t="s">
        <v>24</v>
      </c>
      <c r="Z49" t="str">
        <f t="shared" si="19"/>
        <v>[数据分析](工具-数据分析)</v>
      </c>
      <c r="AA49" t="s">
        <v>24</v>
      </c>
      <c r="AB49" t="str">
        <f t="shared" si="20"/>
        <v>数据分析_文件分析</v>
      </c>
      <c r="AC49" t="s">
        <v>24</v>
      </c>
      <c r="AD49" t="str">
        <f t="shared" si="21"/>
        <v>2数据分析</v>
      </c>
      <c r="AE49" t="s">
        <v>24</v>
      </c>
      <c r="AF49" t="str">
        <f t="shared" si="22"/>
        <v>文件分析</v>
      </c>
      <c r="AG49" t="s">
        <v>24</v>
      </c>
    </row>
    <row r="50" spans="3:33">
      <c r="C50" s="2" t="s">
        <v>4</v>
      </c>
      <c r="D50" t="str">
        <f t="shared" si="23"/>
        <v>数据分析_回归分析</v>
      </c>
      <c r="G50" s="4" t="s">
        <v>335</v>
      </c>
      <c r="H50" s="3" t="s">
        <v>354</v>
      </c>
      <c r="I50" s="3" t="s">
        <v>337</v>
      </c>
      <c r="J50" s="3" t="s">
        <v>354</v>
      </c>
      <c r="L50" t="s">
        <v>24</v>
      </c>
      <c r="M50" t="str">
        <f t="shared" si="13"/>
        <v>4.7 结束项目或阶段</v>
      </c>
      <c r="N50" t="s">
        <v>24</v>
      </c>
      <c r="O50" t="str">
        <f t="shared" si="14"/>
        <v>数据分析</v>
      </c>
      <c r="P50" t="s">
        <v>24</v>
      </c>
      <c r="Q50" t="str">
        <f t="shared" si="15"/>
        <v>数据分析_回归分析</v>
      </c>
      <c r="R50" t="s">
        <v>24</v>
      </c>
      <c r="S50" t="str">
        <f t="shared" si="16"/>
        <v>2数据分析</v>
      </c>
      <c r="T50" t="s">
        <v>24</v>
      </c>
      <c r="U50" t="str">
        <f t="shared" si="17"/>
        <v>回归分析</v>
      </c>
      <c r="V50" t="s">
        <v>24</v>
      </c>
      <c r="W50" t="s">
        <v>24</v>
      </c>
      <c r="X50" t="str">
        <f t="shared" si="18"/>
        <v/>
      </c>
      <c r="Y50" t="s">
        <v>24</v>
      </c>
      <c r="Z50" t="str">
        <f t="shared" si="19"/>
        <v/>
      </c>
      <c r="AA50" t="s">
        <v>24</v>
      </c>
      <c r="AB50" t="str">
        <f t="shared" si="20"/>
        <v>数据分析_回归分析</v>
      </c>
      <c r="AC50" t="s">
        <v>24</v>
      </c>
      <c r="AD50" t="str">
        <f t="shared" si="21"/>
        <v/>
      </c>
      <c r="AE50" t="s">
        <v>24</v>
      </c>
      <c r="AF50" t="str">
        <f t="shared" si="22"/>
        <v>回归分析</v>
      </c>
      <c r="AG50" t="s">
        <v>24</v>
      </c>
    </row>
    <row r="51" spans="3:33">
      <c r="C51" s="2" t="s">
        <v>4</v>
      </c>
      <c r="D51" t="str">
        <f t="shared" si="23"/>
        <v>数据分析_趋势分析</v>
      </c>
      <c r="G51" s="4" t="s">
        <v>335</v>
      </c>
      <c r="H51" s="3" t="s">
        <v>341</v>
      </c>
      <c r="I51" s="3" t="s">
        <v>337</v>
      </c>
      <c r="J51" s="3" t="s">
        <v>341</v>
      </c>
      <c r="L51" t="s">
        <v>24</v>
      </c>
      <c r="M51" t="str">
        <f t="shared" si="13"/>
        <v>4.7 结束项目或阶段</v>
      </c>
      <c r="N51" t="s">
        <v>24</v>
      </c>
      <c r="O51" t="str">
        <f t="shared" si="14"/>
        <v>数据分析</v>
      </c>
      <c r="P51" t="s">
        <v>24</v>
      </c>
      <c r="Q51" t="str">
        <f t="shared" si="15"/>
        <v>数据分析_趋势分析</v>
      </c>
      <c r="R51" t="s">
        <v>24</v>
      </c>
      <c r="S51" t="str">
        <f t="shared" si="16"/>
        <v>2数据分析</v>
      </c>
      <c r="T51" t="s">
        <v>24</v>
      </c>
      <c r="U51" t="str">
        <f t="shared" si="17"/>
        <v>趋势分析</v>
      </c>
      <c r="V51" t="s">
        <v>24</v>
      </c>
      <c r="W51" t="s">
        <v>24</v>
      </c>
      <c r="X51" t="str">
        <f t="shared" si="18"/>
        <v/>
      </c>
      <c r="Y51" t="s">
        <v>24</v>
      </c>
      <c r="Z51" t="str">
        <f t="shared" si="19"/>
        <v/>
      </c>
      <c r="AA51" t="s">
        <v>24</v>
      </c>
      <c r="AB51" t="str">
        <f t="shared" si="20"/>
        <v>数据分析_趋势分析</v>
      </c>
      <c r="AC51" t="s">
        <v>24</v>
      </c>
      <c r="AD51" t="str">
        <f t="shared" si="21"/>
        <v/>
      </c>
      <c r="AE51" t="s">
        <v>24</v>
      </c>
      <c r="AF51" t="str">
        <f t="shared" si="22"/>
        <v>趋势分析</v>
      </c>
      <c r="AG51" t="s">
        <v>24</v>
      </c>
    </row>
    <row r="52" spans="3:33">
      <c r="C52" s="2" t="s">
        <v>4</v>
      </c>
      <c r="D52" t="str">
        <f t="shared" si="23"/>
        <v>数据分析_偏差分析</v>
      </c>
      <c r="G52" s="4" t="s">
        <v>335</v>
      </c>
      <c r="H52" s="3" t="s">
        <v>342</v>
      </c>
      <c r="I52" s="3" t="s">
        <v>337</v>
      </c>
      <c r="J52" s="3" t="s">
        <v>342</v>
      </c>
      <c r="L52" t="s">
        <v>24</v>
      </c>
      <c r="M52" t="str">
        <f t="shared" si="13"/>
        <v>4.7 结束项目或阶段</v>
      </c>
      <c r="N52" t="s">
        <v>24</v>
      </c>
      <c r="O52" t="str">
        <f t="shared" si="14"/>
        <v>数据分析</v>
      </c>
      <c r="P52" t="s">
        <v>24</v>
      </c>
      <c r="Q52" t="str">
        <f t="shared" si="15"/>
        <v>数据分析_偏差分析</v>
      </c>
      <c r="R52" t="s">
        <v>24</v>
      </c>
      <c r="S52" t="str">
        <f t="shared" si="16"/>
        <v>2数据分析</v>
      </c>
      <c r="T52" t="s">
        <v>24</v>
      </c>
      <c r="U52" t="str">
        <f t="shared" si="17"/>
        <v>偏差分析</v>
      </c>
      <c r="V52" t="s">
        <v>24</v>
      </c>
      <c r="W52" t="s">
        <v>24</v>
      </c>
      <c r="X52" t="str">
        <f t="shared" si="18"/>
        <v/>
      </c>
      <c r="Y52" t="s">
        <v>24</v>
      </c>
      <c r="Z52" t="str">
        <f t="shared" si="19"/>
        <v/>
      </c>
      <c r="AA52" t="s">
        <v>24</v>
      </c>
      <c r="AB52" t="str">
        <f t="shared" si="20"/>
        <v>数据分析_偏差分析</v>
      </c>
      <c r="AC52" t="s">
        <v>24</v>
      </c>
      <c r="AD52" t="str">
        <f t="shared" si="21"/>
        <v/>
      </c>
      <c r="AE52" t="s">
        <v>24</v>
      </c>
      <c r="AF52" t="str">
        <f t="shared" si="22"/>
        <v>偏差分析</v>
      </c>
      <c r="AG52" t="s">
        <v>24</v>
      </c>
    </row>
    <row r="53" spans="3:33">
      <c r="C53" s="2" t="s">
        <v>4</v>
      </c>
      <c r="D53" t="str">
        <f t="shared" si="23"/>
        <v>会议</v>
      </c>
      <c r="G53" s="4" t="s">
        <v>320</v>
      </c>
      <c r="I53" s="3" t="s">
        <v>325</v>
      </c>
      <c r="L53" t="s">
        <v>24</v>
      </c>
      <c r="M53" t="str">
        <f t="shared" si="13"/>
        <v>4.7 结束项目或阶段</v>
      </c>
      <c r="N53" t="s">
        <v>24</v>
      </c>
      <c r="O53" t="str">
        <f t="shared" si="14"/>
        <v>会议</v>
      </c>
      <c r="P53" t="s">
        <v>24</v>
      </c>
      <c r="Q53" t="str">
        <f t="shared" si="15"/>
        <v>会议</v>
      </c>
      <c r="R53" t="s">
        <v>24</v>
      </c>
      <c r="S53" t="str">
        <f t="shared" si="16"/>
        <v>3会议</v>
      </c>
      <c r="T53" t="s">
        <v>24</v>
      </c>
      <c r="U53" t="str">
        <f t="shared" si="17"/>
        <v/>
      </c>
      <c r="V53" t="s">
        <v>24</v>
      </c>
      <c r="W53" t="s">
        <v>24</v>
      </c>
      <c r="X53" t="str">
        <f t="shared" si="18"/>
        <v/>
      </c>
      <c r="Y53" t="s">
        <v>24</v>
      </c>
      <c r="Z53" t="str">
        <f t="shared" si="19"/>
        <v>[会议](工具-会议)</v>
      </c>
      <c r="AA53" t="s">
        <v>24</v>
      </c>
      <c r="AB53" t="str">
        <f t="shared" si="20"/>
        <v>会议</v>
      </c>
      <c r="AC53" t="s">
        <v>24</v>
      </c>
      <c r="AD53" t="str">
        <f t="shared" si="21"/>
        <v>3会议</v>
      </c>
      <c r="AE53" t="s">
        <v>24</v>
      </c>
      <c r="AF53" t="str">
        <f t="shared" si="22"/>
        <v/>
      </c>
      <c r="AG53" t="s">
        <v>24</v>
      </c>
    </row>
    <row r="54" spans="3:33">
      <c r="C54" s="2" t="s">
        <v>270</v>
      </c>
      <c r="D54" t="str">
        <f t="shared" si="23"/>
        <v>专家判断</v>
      </c>
      <c r="G54" s="4" t="s">
        <v>269</v>
      </c>
      <c r="I54" s="3" t="s">
        <v>309</v>
      </c>
      <c r="L54" t="s">
        <v>24</v>
      </c>
      <c r="M54" t="str">
        <f t="shared" si="13"/>
        <v>5.1 规划范围管理</v>
      </c>
      <c r="N54" t="s">
        <v>24</v>
      </c>
      <c r="O54" t="str">
        <f t="shared" si="14"/>
        <v>专家判断</v>
      </c>
      <c r="P54" t="s">
        <v>24</v>
      </c>
      <c r="Q54" t="str">
        <f t="shared" si="15"/>
        <v>专家判断</v>
      </c>
      <c r="R54" t="s">
        <v>24</v>
      </c>
      <c r="S54" t="str">
        <f t="shared" si="16"/>
        <v>1专家判断</v>
      </c>
      <c r="T54" t="s">
        <v>24</v>
      </c>
      <c r="U54" t="str">
        <f t="shared" si="17"/>
        <v/>
      </c>
      <c r="V54" t="s">
        <v>24</v>
      </c>
      <c r="W54" t="s">
        <v>24</v>
      </c>
      <c r="X54" t="str">
        <f t="shared" si="18"/>
        <v>5.1 规划范围管理</v>
      </c>
      <c r="Y54" t="s">
        <v>24</v>
      </c>
      <c r="Z54" t="str">
        <f t="shared" si="19"/>
        <v>[专家判断](工具-专家判断)</v>
      </c>
      <c r="AA54" t="s">
        <v>24</v>
      </c>
      <c r="AB54" t="str">
        <f t="shared" si="20"/>
        <v>专家判断</v>
      </c>
      <c r="AC54" t="s">
        <v>24</v>
      </c>
      <c r="AD54" t="str">
        <f t="shared" si="21"/>
        <v>1专家判断</v>
      </c>
      <c r="AE54" t="s">
        <v>24</v>
      </c>
      <c r="AF54" t="str">
        <f t="shared" si="22"/>
        <v/>
      </c>
      <c r="AG54" t="s">
        <v>24</v>
      </c>
    </row>
    <row r="55" spans="3:33">
      <c r="C55" s="2" t="s">
        <v>270</v>
      </c>
      <c r="D55" t="str">
        <f t="shared" si="23"/>
        <v>数据分析_备选方案分析</v>
      </c>
      <c r="G55" s="4" t="s">
        <v>335</v>
      </c>
      <c r="H55" s="3" t="s">
        <v>336</v>
      </c>
      <c r="I55" s="3" t="s">
        <v>337</v>
      </c>
      <c r="J55" s="3" t="s">
        <v>336</v>
      </c>
      <c r="L55" t="s">
        <v>24</v>
      </c>
      <c r="M55" t="str">
        <f t="shared" si="13"/>
        <v>5.1 规划范围管理</v>
      </c>
      <c r="N55" t="s">
        <v>24</v>
      </c>
      <c r="O55" t="str">
        <f t="shared" si="14"/>
        <v>数据分析</v>
      </c>
      <c r="P55" t="s">
        <v>24</v>
      </c>
      <c r="Q55" t="str">
        <f t="shared" si="15"/>
        <v>数据分析_备选方案分析</v>
      </c>
      <c r="R55" t="s">
        <v>24</v>
      </c>
      <c r="S55" t="str">
        <f t="shared" si="16"/>
        <v>2数据分析</v>
      </c>
      <c r="T55" t="s">
        <v>24</v>
      </c>
      <c r="U55" t="str">
        <f t="shared" si="17"/>
        <v>备选方案分析</v>
      </c>
      <c r="V55" t="s">
        <v>24</v>
      </c>
      <c r="W55" t="s">
        <v>24</v>
      </c>
      <c r="X55" t="str">
        <f t="shared" si="18"/>
        <v/>
      </c>
      <c r="Y55" t="s">
        <v>24</v>
      </c>
      <c r="Z55" t="str">
        <f t="shared" si="19"/>
        <v>[数据分析](工具-数据分析)</v>
      </c>
      <c r="AA55" t="s">
        <v>24</v>
      </c>
      <c r="AB55" t="str">
        <f t="shared" si="20"/>
        <v>数据分析_备选方案分析</v>
      </c>
      <c r="AC55" t="s">
        <v>24</v>
      </c>
      <c r="AD55" t="str">
        <f t="shared" si="21"/>
        <v>2数据分析</v>
      </c>
      <c r="AE55" t="s">
        <v>24</v>
      </c>
      <c r="AF55" t="str">
        <f t="shared" si="22"/>
        <v>备选方案分析</v>
      </c>
      <c r="AG55" t="s">
        <v>24</v>
      </c>
    </row>
    <row r="56" spans="3:33">
      <c r="C56" s="2" t="s">
        <v>270</v>
      </c>
      <c r="D56" t="str">
        <f t="shared" si="23"/>
        <v>会议</v>
      </c>
      <c r="G56" s="4" t="s">
        <v>320</v>
      </c>
      <c r="I56" s="3" t="s">
        <v>325</v>
      </c>
      <c r="L56" t="s">
        <v>24</v>
      </c>
      <c r="M56" t="str">
        <f t="shared" si="13"/>
        <v>5.1 规划范围管理</v>
      </c>
      <c r="N56" t="s">
        <v>24</v>
      </c>
      <c r="O56" t="str">
        <f t="shared" si="14"/>
        <v>会议</v>
      </c>
      <c r="P56" t="s">
        <v>24</v>
      </c>
      <c r="Q56" t="str">
        <f t="shared" si="15"/>
        <v>会议</v>
      </c>
      <c r="R56" t="s">
        <v>24</v>
      </c>
      <c r="S56" t="str">
        <f t="shared" si="16"/>
        <v>3会议</v>
      </c>
      <c r="T56" t="s">
        <v>24</v>
      </c>
      <c r="U56" t="str">
        <f t="shared" si="17"/>
        <v/>
      </c>
      <c r="V56" t="s">
        <v>24</v>
      </c>
      <c r="W56" t="s">
        <v>24</v>
      </c>
      <c r="X56" t="str">
        <f t="shared" si="18"/>
        <v/>
      </c>
      <c r="Y56" t="s">
        <v>24</v>
      </c>
      <c r="Z56" t="str">
        <f t="shared" si="19"/>
        <v>[会议](工具-会议)</v>
      </c>
      <c r="AA56" t="s">
        <v>24</v>
      </c>
      <c r="AB56" t="str">
        <f t="shared" si="20"/>
        <v>会议</v>
      </c>
      <c r="AC56" t="s">
        <v>24</v>
      </c>
      <c r="AD56" t="str">
        <f t="shared" si="21"/>
        <v>3会议</v>
      </c>
      <c r="AE56" t="s">
        <v>24</v>
      </c>
      <c r="AF56" t="str">
        <f t="shared" si="22"/>
        <v/>
      </c>
      <c r="AG56" t="s">
        <v>24</v>
      </c>
    </row>
    <row r="57" spans="3:33">
      <c r="C57" s="2" t="s">
        <v>271</v>
      </c>
      <c r="D57" t="str">
        <f t="shared" si="23"/>
        <v>专家判断</v>
      </c>
      <c r="G57" s="4" t="s">
        <v>269</v>
      </c>
      <c r="I57" s="3" t="s">
        <v>309</v>
      </c>
      <c r="L57" t="s">
        <v>24</v>
      </c>
      <c r="M57" t="str">
        <f t="shared" si="13"/>
        <v>5.2 收集需求</v>
      </c>
      <c r="N57" t="s">
        <v>24</v>
      </c>
      <c r="O57" t="str">
        <f t="shared" si="14"/>
        <v>专家判断</v>
      </c>
      <c r="P57" t="s">
        <v>24</v>
      </c>
      <c r="Q57" t="str">
        <f t="shared" si="15"/>
        <v>专家判断</v>
      </c>
      <c r="R57" t="s">
        <v>24</v>
      </c>
      <c r="S57" t="str">
        <f t="shared" si="16"/>
        <v>1专家判断</v>
      </c>
      <c r="T57" t="s">
        <v>24</v>
      </c>
      <c r="U57" t="str">
        <f t="shared" si="17"/>
        <v/>
      </c>
      <c r="V57" t="s">
        <v>24</v>
      </c>
      <c r="W57" t="s">
        <v>24</v>
      </c>
      <c r="X57" t="str">
        <f t="shared" si="18"/>
        <v>5.2 收集需求</v>
      </c>
      <c r="Y57" t="s">
        <v>24</v>
      </c>
      <c r="Z57" t="str">
        <f t="shared" si="19"/>
        <v>[专家判断](工具-专家判断)</v>
      </c>
      <c r="AA57" t="s">
        <v>24</v>
      </c>
      <c r="AB57" t="str">
        <f t="shared" si="20"/>
        <v>专家判断</v>
      </c>
      <c r="AC57" t="s">
        <v>24</v>
      </c>
      <c r="AD57" t="str">
        <f t="shared" si="21"/>
        <v>1专家判断</v>
      </c>
      <c r="AE57" t="s">
        <v>24</v>
      </c>
      <c r="AF57" t="str">
        <f t="shared" si="22"/>
        <v/>
      </c>
      <c r="AG57" t="s">
        <v>24</v>
      </c>
    </row>
    <row r="58" spans="3:33">
      <c r="C58" s="2" t="s">
        <v>271</v>
      </c>
      <c r="D58" t="str">
        <f t="shared" si="23"/>
        <v>数据收集_头脑风暴</v>
      </c>
      <c r="G58" s="4" t="s">
        <v>310</v>
      </c>
      <c r="H58" s="3" t="s">
        <v>311</v>
      </c>
      <c r="I58" s="3" t="s">
        <v>312</v>
      </c>
      <c r="J58" s="3" t="s">
        <v>311</v>
      </c>
      <c r="L58" t="s">
        <v>24</v>
      </c>
      <c r="M58" t="str">
        <f t="shared" si="13"/>
        <v>5.2 收集需求</v>
      </c>
      <c r="N58" t="s">
        <v>24</v>
      </c>
      <c r="O58" t="str">
        <f t="shared" si="14"/>
        <v>数据收集</v>
      </c>
      <c r="P58" t="s">
        <v>24</v>
      </c>
      <c r="Q58" t="str">
        <f t="shared" si="15"/>
        <v>数据收集_头脑风暴</v>
      </c>
      <c r="R58" t="s">
        <v>24</v>
      </c>
      <c r="S58" t="str">
        <f t="shared" si="16"/>
        <v>2数据收集</v>
      </c>
      <c r="T58" t="s">
        <v>24</v>
      </c>
      <c r="U58" t="str">
        <f t="shared" si="17"/>
        <v>头脑风暴</v>
      </c>
      <c r="V58" t="s">
        <v>24</v>
      </c>
      <c r="W58" t="s">
        <v>24</v>
      </c>
      <c r="X58" t="str">
        <f t="shared" si="18"/>
        <v/>
      </c>
      <c r="Y58" t="s">
        <v>24</v>
      </c>
      <c r="Z58" t="str">
        <f t="shared" si="19"/>
        <v>[数据收集](工具-数据收集)</v>
      </c>
      <c r="AA58" t="s">
        <v>24</v>
      </c>
      <c r="AB58" t="str">
        <f t="shared" si="20"/>
        <v>数据收集_头脑风暴</v>
      </c>
      <c r="AC58" t="s">
        <v>24</v>
      </c>
      <c r="AD58" t="str">
        <f t="shared" si="21"/>
        <v>2数据收集</v>
      </c>
      <c r="AE58" t="s">
        <v>24</v>
      </c>
      <c r="AF58" t="str">
        <f t="shared" si="22"/>
        <v>头脑风暴</v>
      </c>
      <c r="AG58" t="s">
        <v>24</v>
      </c>
    </row>
    <row r="59" spans="3:33">
      <c r="C59" s="2" t="s">
        <v>271</v>
      </c>
      <c r="D59" t="str">
        <f t="shared" si="23"/>
        <v>数据收集_访谈</v>
      </c>
      <c r="G59" s="4" t="s">
        <v>310</v>
      </c>
      <c r="H59" s="3" t="s">
        <v>314</v>
      </c>
      <c r="I59" s="3" t="s">
        <v>312</v>
      </c>
      <c r="J59" s="3" t="s">
        <v>314</v>
      </c>
      <c r="L59" t="s">
        <v>24</v>
      </c>
      <c r="M59" t="str">
        <f t="shared" si="13"/>
        <v>5.2 收集需求</v>
      </c>
      <c r="N59" t="s">
        <v>24</v>
      </c>
      <c r="O59" t="str">
        <f t="shared" si="14"/>
        <v>数据收集</v>
      </c>
      <c r="P59" t="s">
        <v>24</v>
      </c>
      <c r="Q59" t="str">
        <f t="shared" si="15"/>
        <v>数据收集_访谈</v>
      </c>
      <c r="R59" t="s">
        <v>24</v>
      </c>
      <c r="S59" t="str">
        <f t="shared" si="16"/>
        <v>2数据收集</v>
      </c>
      <c r="T59" t="s">
        <v>24</v>
      </c>
      <c r="U59" t="str">
        <f t="shared" si="17"/>
        <v>访谈</v>
      </c>
      <c r="V59" t="s">
        <v>24</v>
      </c>
      <c r="W59" t="s">
        <v>24</v>
      </c>
      <c r="X59" t="str">
        <f t="shared" si="18"/>
        <v/>
      </c>
      <c r="Y59" t="s">
        <v>24</v>
      </c>
      <c r="Z59" t="str">
        <f t="shared" si="19"/>
        <v/>
      </c>
      <c r="AA59" t="s">
        <v>24</v>
      </c>
      <c r="AB59" t="str">
        <f t="shared" si="20"/>
        <v>数据收集_访谈</v>
      </c>
      <c r="AC59" t="s">
        <v>24</v>
      </c>
      <c r="AD59" t="str">
        <f t="shared" si="21"/>
        <v/>
      </c>
      <c r="AE59" t="s">
        <v>24</v>
      </c>
      <c r="AF59" t="str">
        <f t="shared" si="22"/>
        <v>访谈</v>
      </c>
      <c r="AG59" t="s">
        <v>24</v>
      </c>
    </row>
    <row r="60" spans="3:33">
      <c r="C60" s="2" t="s">
        <v>271</v>
      </c>
      <c r="D60" t="str">
        <f t="shared" si="23"/>
        <v>数据收集_焦点小组</v>
      </c>
      <c r="G60" s="4" t="s">
        <v>310</v>
      </c>
      <c r="H60" s="3" t="s">
        <v>313</v>
      </c>
      <c r="I60" s="3" t="s">
        <v>312</v>
      </c>
      <c r="J60" s="3" t="s">
        <v>313</v>
      </c>
      <c r="L60" t="s">
        <v>24</v>
      </c>
      <c r="M60" t="str">
        <f t="shared" si="13"/>
        <v>5.2 收集需求</v>
      </c>
      <c r="N60" t="s">
        <v>24</v>
      </c>
      <c r="O60" t="str">
        <f t="shared" si="14"/>
        <v>数据收集</v>
      </c>
      <c r="P60" t="s">
        <v>24</v>
      </c>
      <c r="Q60" t="str">
        <f t="shared" si="15"/>
        <v>数据收集_焦点小组</v>
      </c>
      <c r="R60" t="s">
        <v>24</v>
      </c>
      <c r="S60" t="str">
        <f t="shared" si="16"/>
        <v>2数据收集</v>
      </c>
      <c r="T60" t="s">
        <v>24</v>
      </c>
      <c r="U60" t="str">
        <f t="shared" si="17"/>
        <v>焦点小组</v>
      </c>
      <c r="V60" t="s">
        <v>24</v>
      </c>
      <c r="W60" t="s">
        <v>24</v>
      </c>
      <c r="X60" t="str">
        <f t="shared" si="18"/>
        <v/>
      </c>
      <c r="Y60" t="s">
        <v>24</v>
      </c>
      <c r="Z60" t="str">
        <f t="shared" si="19"/>
        <v/>
      </c>
      <c r="AA60" t="s">
        <v>24</v>
      </c>
      <c r="AB60" t="str">
        <f t="shared" si="20"/>
        <v>数据收集_焦点小组</v>
      </c>
      <c r="AC60" t="s">
        <v>24</v>
      </c>
      <c r="AD60" t="str">
        <f t="shared" si="21"/>
        <v/>
      </c>
      <c r="AE60" t="s">
        <v>24</v>
      </c>
      <c r="AF60" t="str">
        <f t="shared" si="22"/>
        <v>焦点小组</v>
      </c>
      <c r="AG60" t="s">
        <v>24</v>
      </c>
    </row>
    <row r="61" spans="3:33">
      <c r="C61" s="2" t="s">
        <v>271</v>
      </c>
      <c r="D61" t="str">
        <f t="shared" si="23"/>
        <v>数据收集_问卷调查</v>
      </c>
      <c r="G61" s="4" t="s">
        <v>310</v>
      </c>
      <c r="H61" s="3" t="s">
        <v>355</v>
      </c>
      <c r="I61" s="3" t="s">
        <v>312</v>
      </c>
      <c r="J61" s="3" t="s">
        <v>355</v>
      </c>
      <c r="L61" t="s">
        <v>24</v>
      </c>
      <c r="M61" t="str">
        <f t="shared" si="13"/>
        <v>5.2 收集需求</v>
      </c>
      <c r="N61" t="s">
        <v>24</v>
      </c>
      <c r="O61" t="str">
        <f t="shared" si="14"/>
        <v>数据收集</v>
      </c>
      <c r="P61" t="s">
        <v>24</v>
      </c>
      <c r="Q61" t="str">
        <f t="shared" si="15"/>
        <v>数据收集_问卷调查</v>
      </c>
      <c r="R61" t="s">
        <v>24</v>
      </c>
      <c r="S61" t="str">
        <f t="shared" si="16"/>
        <v>2数据收集</v>
      </c>
      <c r="T61" t="s">
        <v>24</v>
      </c>
      <c r="U61" t="str">
        <f t="shared" si="17"/>
        <v>问卷调查</v>
      </c>
      <c r="V61" t="s">
        <v>24</v>
      </c>
      <c r="W61" t="s">
        <v>24</v>
      </c>
      <c r="X61" t="str">
        <f t="shared" si="18"/>
        <v/>
      </c>
      <c r="Y61" t="s">
        <v>24</v>
      </c>
      <c r="Z61" t="str">
        <f t="shared" si="19"/>
        <v/>
      </c>
      <c r="AA61" t="s">
        <v>24</v>
      </c>
      <c r="AB61" t="str">
        <f t="shared" si="20"/>
        <v>数据收集_问卷调查</v>
      </c>
      <c r="AC61" t="s">
        <v>24</v>
      </c>
      <c r="AD61" t="str">
        <f t="shared" si="21"/>
        <v/>
      </c>
      <c r="AE61" t="s">
        <v>24</v>
      </c>
      <c r="AF61" t="str">
        <f t="shared" si="22"/>
        <v>问卷调查</v>
      </c>
      <c r="AG61" t="s">
        <v>24</v>
      </c>
    </row>
    <row r="62" spans="3:33">
      <c r="C62" s="2" t="s">
        <v>271</v>
      </c>
      <c r="D62" t="str">
        <f t="shared" si="23"/>
        <v>数据收集_标杆对照</v>
      </c>
      <c r="G62" s="4" t="s">
        <v>310</v>
      </c>
      <c r="H62" s="3" t="s">
        <v>356</v>
      </c>
      <c r="I62" s="3" t="s">
        <v>312</v>
      </c>
      <c r="J62" s="3" t="s">
        <v>356</v>
      </c>
      <c r="L62" t="s">
        <v>24</v>
      </c>
      <c r="M62" t="str">
        <f t="shared" si="13"/>
        <v>5.2 收集需求</v>
      </c>
      <c r="N62" t="s">
        <v>24</v>
      </c>
      <c r="O62" t="str">
        <f t="shared" si="14"/>
        <v>数据收集</v>
      </c>
      <c r="P62" t="s">
        <v>24</v>
      </c>
      <c r="Q62" t="str">
        <f t="shared" si="15"/>
        <v>数据收集_标杆对照</v>
      </c>
      <c r="R62" t="s">
        <v>24</v>
      </c>
      <c r="S62" t="str">
        <f t="shared" si="16"/>
        <v>2数据收集</v>
      </c>
      <c r="T62" t="s">
        <v>24</v>
      </c>
      <c r="U62" t="str">
        <f t="shared" si="17"/>
        <v>标杆对照</v>
      </c>
      <c r="V62" t="s">
        <v>24</v>
      </c>
      <c r="W62" t="s">
        <v>24</v>
      </c>
      <c r="X62" t="str">
        <f t="shared" si="18"/>
        <v/>
      </c>
      <c r="Y62" t="s">
        <v>24</v>
      </c>
      <c r="Z62" t="str">
        <f t="shared" si="19"/>
        <v/>
      </c>
      <c r="AA62" t="s">
        <v>24</v>
      </c>
      <c r="AB62" t="str">
        <f t="shared" si="20"/>
        <v>数据收集_标杆对照</v>
      </c>
      <c r="AC62" t="s">
        <v>24</v>
      </c>
      <c r="AD62" t="str">
        <f t="shared" si="21"/>
        <v/>
      </c>
      <c r="AE62" t="s">
        <v>24</v>
      </c>
      <c r="AF62" t="str">
        <f t="shared" si="22"/>
        <v>标杆对照</v>
      </c>
      <c r="AG62" t="s">
        <v>24</v>
      </c>
    </row>
    <row r="63" spans="3:33">
      <c r="C63" s="2" t="s">
        <v>271</v>
      </c>
      <c r="D63" t="str">
        <f t="shared" si="23"/>
        <v>数据分析_文件分析</v>
      </c>
      <c r="G63" s="4" t="s">
        <v>335</v>
      </c>
      <c r="H63" s="3" t="s">
        <v>353</v>
      </c>
      <c r="I63" s="3" t="s">
        <v>347</v>
      </c>
      <c r="J63" s="3" t="s">
        <v>353</v>
      </c>
      <c r="L63" t="s">
        <v>24</v>
      </c>
      <c r="M63" t="str">
        <f t="shared" si="13"/>
        <v>5.2 收集需求</v>
      </c>
      <c r="N63" t="s">
        <v>24</v>
      </c>
      <c r="O63" t="str">
        <f t="shared" si="14"/>
        <v>数据分析</v>
      </c>
      <c r="P63" t="s">
        <v>24</v>
      </c>
      <c r="Q63" t="str">
        <f t="shared" si="15"/>
        <v>数据分析_文件分析</v>
      </c>
      <c r="R63" t="s">
        <v>24</v>
      </c>
      <c r="S63" t="str">
        <f t="shared" si="16"/>
        <v>3数据分析</v>
      </c>
      <c r="T63" t="s">
        <v>24</v>
      </c>
      <c r="U63" t="str">
        <f t="shared" si="17"/>
        <v>文件分析</v>
      </c>
      <c r="V63" t="s">
        <v>24</v>
      </c>
      <c r="W63" t="s">
        <v>24</v>
      </c>
      <c r="X63" t="str">
        <f t="shared" si="18"/>
        <v/>
      </c>
      <c r="Y63" t="s">
        <v>24</v>
      </c>
      <c r="Z63" t="str">
        <f t="shared" si="19"/>
        <v>[数据分析](工具-数据分析)</v>
      </c>
      <c r="AA63" t="s">
        <v>24</v>
      </c>
      <c r="AB63" t="str">
        <f t="shared" si="20"/>
        <v>数据分析_文件分析</v>
      </c>
      <c r="AC63" t="s">
        <v>24</v>
      </c>
      <c r="AD63" t="str">
        <f t="shared" si="21"/>
        <v>3数据分析</v>
      </c>
      <c r="AE63" t="s">
        <v>24</v>
      </c>
      <c r="AF63" t="str">
        <f t="shared" si="22"/>
        <v>文件分析</v>
      </c>
      <c r="AG63" t="s">
        <v>24</v>
      </c>
    </row>
    <row r="64" spans="3:33">
      <c r="C64" s="2" t="s">
        <v>271</v>
      </c>
      <c r="D64" t="str">
        <f t="shared" si="23"/>
        <v>决策_投票</v>
      </c>
      <c r="G64" s="4" t="s">
        <v>343</v>
      </c>
      <c r="H64" s="3" t="s">
        <v>348</v>
      </c>
      <c r="I64" s="3" t="s">
        <v>349</v>
      </c>
      <c r="J64" s="3" t="s">
        <v>348</v>
      </c>
      <c r="L64" t="s">
        <v>24</v>
      </c>
      <c r="M64" t="str">
        <f t="shared" si="13"/>
        <v>5.2 收集需求</v>
      </c>
      <c r="N64" t="s">
        <v>24</v>
      </c>
      <c r="O64" t="str">
        <f t="shared" si="14"/>
        <v>决策</v>
      </c>
      <c r="P64" t="s">
        <v>24</v>
      </c>
      <c r="Q64" t="str">
        <f t="shared" si="15"/>
        <v>决策_投票</v>
      </c>
      <c r="R64" t="s">
        <v>24</v>
      </c>
      <c r="S64" t="str">
        <f t="shared" si="16"/>
        <v>4决策</v>
      </c>
      <c r="T64" t="s">
        <v>24</v>
      </c>
      <c r="U64" t="str">
        <f t="shared" si="17"/>
        <v>投票</v>
      </c>
      <c r="V64" t="s">
        <v>24</v>
      </c>
      <c r="W64" t="s">
        <v>24</v>
      </c>
      <c r="X64" t="str">
        <f t="shared" si="18"/>
        <v/>
      </c>
      <c r="Y64" t="s">
        <v>24</v>
      </c>
      <c r="Z64" t="str">
        <f t="shared" si="19"/>
        <v>[决策](工具-决策)</v>
      </c>
      <c r="AA64" t="s">
        <v>24</v>
      </c>
      <c r="AB64" t="str">
        <f t="shared" si="20"/>
        <v>决策_投票</v>
      </c>
      <c r="AC64" t="s">
        <v>24</v>
      </c>
      <c r="AD64" t="str">
        <f t="shared" si="21"/>
        <v>4决策</v>
      </c>
      <c r="AE64" t="s">
        <v>24</v>
      </c>
      <c r="AF64" t="str">
        <f t="shared" si="22"/>
        <v>投票</v>
      </c>
      <c r="AG64" t="s">
        <v>24</v>
      </c>
    </row>
    <row r="65" spans="3:33">
      <c r="C65" s="2" t="s">
        <v>271</v>
      </c>
      <c r="D65" t="str">
        <f t="shared" si="23"/>
        <v>决策_多标准决策分析</v>
      </c>
      <c r="G65" s="4" t="s">
        <v>343</v>
      </c>
      <c r="H65" s="3" t="s">
        <v>351</v>
      </c>
      <c r="I65" s="3" t="s">
        <v>349</v>
      </c>
      <c r="J65" s="3" t="s">
        <v>351</v>
      </c>
      <c r="L65" t="s">
        <v>24</v>
      </c>
      <c r="M65" t="str">
        <f t="shared" si="13"/>
        <v>5.2 收集需求</v>
      </c>
      <c r="N65" t="s">
        <v>24</v>
      </c>
      <c r="O65" t="str">
        <f t="shared" si="14"/>
        <v>决策</v>
      </c>
      <c r="P65" t="s">
        <v>24</v>
      </c>
      <c r="Q65" t="str">
        <f t="shared" si="15"/>
        <v>决策_多标准决策分析</v>
      </c>
      <c r="R65" t="s">
        <v>24</v>
      </c>
      <c r="S65" t="str">
        <f t="shared" si="16"/>
        <v>4决策</v>
      </c>
      <c r="T65" t="s">
        <v>24</v>
      </c>
      <c r="U65" t="str">
        <f t="shared" si="17"/>
        <v>多标准决策分析</v>
      </c>
      <c r="V65" t="s">
        <v>24</v>
      </c>
      <c r="W65" t="s">
        <v>24</v>
      </c>
      <c r="X65" t="str">
        <f t="shared" si="18"/>
        <v/>
      </c>
      <c r="Y65" t="s">
        <v>24</v>
      </c>
      <c r="Z65" t="str">
        <f t="shared" si="19"/>
        <v/>
      </c>
      <c r="AA65" t="s">
        <v>24</v>
      </c>
      <c r="AB65" t="str">
        <f t="shared" si="20"/>
        <v>决策_多标准决策分析</v>
      </c>
      <c r="AC65" t="s">
        <v>24</v>
      </c>
      <c r="AD65" t="str">
        <f t="shared" si="21"/>
        <v/>
      </c>
      <c r="AE65" t="s">
        <v>24</v>
      </c>
      <c r="AF65" t="str">
        <f t="shared" si="22"/>
        <v>多标准决策分析</v>
      </c>
      <c r="AG65" t="s">
        <v>24</v>
      </c>
    </row>
    <row r="66" spans="3:33">
      <c r="C66" s="2" t="s">
        <v>271</v>
      </c>
      <c r="D66" t="str">
        <f t="shared" si="23"/>
        <v>数据表现_亲和图</v>
      </c>
      <c r="G66" s="4" t="s">
        <v>357</v>
      </c>
      <c r="H66" s="3" t="s">
        <v>358</v>
      </c>
      <c r="I66" s="3" t="s">
        <v>359</v>
      </c>
      <c r="J66" s="3" t="s">
        <v>358</v>
      </c>
      <c r="L66" t="s">
        <v>24</v>
      </c>
      <c r="M66" t="str">
        <f t="shared" si="13"/>
        <v>5.2 收集需求</v>
      </c>
      <c r="N66" t="s">
        <v>24</v>
      </c>
      <c r="O66" t="str">
        <f t="shared" si="14"/>
        <v>数据表现</v>
      </c>
      <c r="P66" t="s">
        <v>24</v>
      </c>
      <c r="Q66" t="str">
        <f t="shared" si="15"/>
        <v>数据表现_亲和图</v>
      </c>
      <c r="R66" t="s">
        <v>24</v>
      </c>
      <c r="S66" t="str">
        <f t="shared" si="16"/>
        <v>5数据表现</v>
      </c>
      <c r="T66" t="s">
        <v>24</v>
      </c>
      <c r="U66" t="str">
        <f t="shared" si="17"/>
        <v>亲和图</v>
      </c>
      <c r="V66" t="s">
        <v>24</v>
      </c>
      <c r="W66" t="s">
        <v>24</v>
      </c>
      <c r="X66" t="str">
        <f t="shared" si="18"/>
        <v/>
      </c>
      <c r="Y66" t="s">
        <v>24</v>
      </c>
      <c r="Z66" t="str">
        <f t="shared" si="19"/>
        <v>[数据表现](工具-数据表现)</v>
      </c>
      <c r="AA66" t="s">
        <v>24</v>
      </c>
      <c r="AB66" t="str">
        <f t="shared" si="20"/>
        <v>数据表现_亲和图</v>
      </c>
      <c r="AC66" t="s">
        <v>24</v>
      </c>
      <c r="AD66" t="str">
        <f t="shared" si="21"/>
        <v>5数据表现</v>
      </c>
      <c r="AE66" t="s">
        <v>24</v>
      </c>
      <c r="AF66" t="str">
        <f t="shared" si="22"/>
        <v>亲和图</v>
      </c>
      <c r="AG66" t="s">
        <v>24</v>
      </c>
    </row>
    <row r="67" spans="3:33">
      <c r="C67" s="2" t="s">
        <v>271</v>
      </c>
      <c r="D67" t="str">
        <f t="shared" si="23"/>
        <v>数据表现_思维导图</v>
      </c>
      <c r="G67" s="4" t="s">
        <v>357</v>
      </c>
      <c r="H67" s="3" t="s">
        <v>360</v>
      </c>
      <c r="I67" s="3" t="s">
        <v>359</v>
      </c>
      <c r="J67" s="3" t="s">
        <v>360</v>
      </c>
      <c r="L67" t="s">
        <v>24</v>
      </c>
      <c r="M67" t="str">
        <f t="shared" si="13"/>
        <v>5.2 收集需求</v>
      </c>
      <c r="N67" t="s">
        <v>24</v>
      </c>
      <c r="O67" t="str">
        <f t="shared" si="14"/>
        <v>数据表现</v>
      </c>
      <c r="P67" t="s">
        <v>24</v>
      </c>
      <c r="Q67" t="str">
        <f t="shared" si="15"/>
        <v>数据表现_思维导图</v>
      </c>
      <c r="R67" t="s">
        <v>24</v>
      </c>
      <c r="S67" t="str">
        <f t="shared" si="16"/>
        <v>5数据表现</v>
      </c>
      <c r="T67" t="s">
        <v>24</v>
      </c>
      <c r="U67" t="str">
        <f t="shared" si="17"/>
        <v>思维导图</v>
      </c>
      <c r="V67" t="s">
        <v>24</v>
      </c>
      <c r="W67" t="s">
        <v>24</v>
      </c>
      <c r="X67" t="str">
        <f t="shared" si="18"/>
        <v/>
      </c>
      <c r="Y67" t="s">
        <v>24</v>
      </c>
      <c r="Z67" t="str">
        <f t="shared" si="19"/>
        <v/>
      </c>
      <c r="AA67" t="s">
        <v>24</v>
      </c>
      <c r="AB67" t="str">
        <f t="shared" si="20"/>
        <v>数据表现_思维导图</v>
      </c>
      <c r="AC67" t="s">
        <v>24</v>
      </c>
      <c r="AD67" t="str">
        <f t="shared" si="21"/>
        <v/>
      </c>
      <c r="AE67" t="s">
        <v>24</v>
      </c>
      <c r="AF67" t="str">
        <f t="shared" si="22"/>
        <v>思维导图</v>
      </c>
      <c r="AG67" t="s">
        <v>24</v>
      </c>
    </row>
    <row r="68" spans="3:33">
      <c r="C68" s="2" t="s">
        <v>271</v>
      </c>
      <c r="D68" t="str">
        <f t="shared" si="23"/>
        <v>人际关系与团队技能_名义小组技术</v>
      </c>
      <c r="G68" s="4" t="s">
        <v>315</v>
      </c>
      <c r="H68" s="3" t="s">
        <v>361</v>
      </c>
      <c r="I68" s="3" t="s">
        <v>362</v>
      </c>
      <c r="J68" s="3" t="s">
        <v>361</v>
      </c>
      <c r="L68" t="s">
        <v>24</v>
      </c>
      <c r="M68" t="str">
        <f t="shared" ref="M68:M99" si="24">C68</f>
        <v>5.2 收集需求</v>
      </c>
      <c r="N68" t="s">
        <v>24</v>
      </c>
      <c r="O68" t="str">
        <f t="shared" ref="O68:O99" si="25">G68</f>
        <v>人际关系与团队技能</v>
      </c>
      <c r="P68" t="s">
        <v>24</v>
      </c>
      <c r="Q68" t="str">
        <f t="shared" ref="Q68:Q99" si="26">D68</f>
        <v>人际关系与团队技能_名义小组技术</v>
      </c>
      <c r="R68" t="s">
        <v>24</v>
      </c>
      <c r="S68" t="str">
        <f t="shared" ref="S68:S99" si="27">I68</f>
        <v>6人际关系与团队技能</v>
      </c>
      <c r="T68" t="s">
        <v>24</v>
      </c>
      <c r="U68" t="str">
        <f t="shared" ref="U68:U99" si="28">IF(J68="","",J68)</f>
        <v>名义小组技术</v>
      </c>
      <c r="V68" t="s">
        <v>24</v>
      </c>
      <c r="W68" t="s">
        <v>24</v>
      </c>
      <c r="X68" t="str">
        <f t="shared" ref="X68:X99" si="29">IF(M68&lt;&gt;M67,M68,"")</f>
        <v/>
      </c>
      <c r="Y68" t="s">
        <v>24</v>
      </c>
      <c r="Z68" t="str">
        <f t="shared" ref="Z68:Z99" si="30">IF(O68&lt;&gt;O67,"["&amp;O68&amp;"](工具-"&amp;O68&amp;")","")</f>
        <v>[人际关系与团队技能](工具-人际关系与团队技能)</v>
      </c>
      <c r="AA68" t="s">
        <v>24</v>
      </c>
      <c r="AB68" t="str">
        <f t="shared" ref="AB68:AB99" si="31">IF(Q68&lt;&gt;Q67,Q68,"")</f>
        <v>人际关系与团队技能_名义小组技术</v>
      </c>
      <c r="AC68" t="s">
        <v>24</v>
      </c>
      <c r="AD68" t="str">
        <f t="shared" ref="AD68:AD99" si="32">IF(S68&lt;&gt;S67,S68,"")</f>
        <v>6人际关系与团队技能</v>
      </c>
      <c r="AE68" t="s">
        <v>24</v>
      </c>
      <c r="AF68" t="str">
        <f t="shared" ref="AF68:AF99" si="33">U68</f>
        <v>名义小组技术</v>
      </c>
      <c r="AG68" t="s">
        <v>24</v>
      </c>
    </row>
    <row r="69" spans="3:33">
      <c r="C69" s="2" t="s">
        <v>271</v>
      </c>
      <c r="D69" t="str">
        <f t="shared" si="23"/>
        <v>人际关系与团队技能_观察/交谈</v>
      </c>
      <c r="G69" s="4" t="s">
        <v>315</v>
      </c>
      <c r="H69" s="3" t="s">
        <v>363</v>
      </c>
      <c r="I69" s="3" t="s">
        <v>362</v>
      </c>
      <c r="J69" s="3" t="s">
        <v>363</v>
      </c>
      <c r="L69" t="s">
        <v>24</v>
      </c>
      <c r="M69" t="str">
        <f t="shared" si="24"/>
        <v>5.2 收集需求</v>
      </c>
      <c r="N69" t="s">
        <v>24</v>
      </c>
      <c r="O69" t="str">
        <f t="shared" si="25"/>
        <v>人际关系与团队技能</v>
      </c>
      <c r="P69" t="s">
        <v>24</v>
      </c>
      <c r="Q69" t="str">
        <f t="shared" si="26"/>
        <v>人际关系与团队技能_观察/交谈</v>
      </c>
      <c r="R69" t="s">
        <v>24</v>
      </c>
      <c r="S69" t="str">
        <f t="shared" si="27"/>
        <v>6人际关系与团队技能</v>
      </c>
      <c r="T69" t="s">
        <v>24</v>
      </c>
      <c r="U69" t="str">
        <f t="shared" si="28"/>
        <v>观察/交谈</v>
      </c>
      <c r="V69" t="s">
        <v>24</v>
      </c>
      <c r="W69" t="s">
        <v>24</v>
      </c>
      <c r="X69" t="str">
        <f t="shared" si="29"/>
        <v/>
      </c>
      <c r="Y69" t="s">
        <v>24</v>
      </c>
      <c r="Z69" t="str">
        <f t="shared" si="30"/>
        <v/>
      </c>
      <c r="AA69" t="s">
        <v>24</v>
      </c>
      <c r="AB69" t="str">
        <f t="shared" si="31"/>
        <v>人际关系与团队技能_观察/交谈</v>
      </c>
      <c r="AC69" t="s">
        <v>24</v>
      </c>
      <c r="AD69" t="str">
        <f t="shared" si="32"/>
        <v/>
      </c>
      <c r="AE69" t="s">
        <v>24</v>
      </c>
      <c r="AF69" t="str">
        <f t="shared" si="33"/>
        <v>观察/交谈</v>
      </c>
      <c r="AG69" t="s">
        <v>24</v>
      </c>
    </row>
    <row r="70" spans="3:33">
      <c r="C70" s="2" t="s">
        <v>271</v>
      </c>
      <c r="D70" t="str">
        <f t="shared" si="23"/>
        <v>人际关系与团队技能_引导</v>
      </c>
      <c r="G70" s="4" t="s">
        <v>315</v>
      </c>
      <c r="H70" s="3" t="s">
        <v>318</v>
      </c>
      <c r="I70" s="3" t="s">
        <v>362</v>
      </c>
      <c r="J70" s="3" t="s">
        <v>318</v>
      </c>
      <c r="L70" t="s">
        <v>24</v>
      </c>
      <c r="M70" t="str">
        <f t="shared" si="24"/>
        <v>5.2 收集需求</v>
      </c>
      <c r="N70" t="s">
        <v>24</v>
      </c>
      <c r="O70" t="str">
        <f t="shared" si="25"/>
        <v>人际关系与团队技能</v>
      </c>
      <c r="P70" t="s">
        <v>24</v>
      </c>
      <c r="Q70" t="str">
        <f t="shared" si="26"/>
        <v>人际关系与团队技能_引导</v>
      </c>
      <c r="R70" t="s">
        <v>24</v>
      </c>
      <c r="S70" t="str">
        <f t="shared" si="27"/>
        <v>6人际关系与团队技能</v>
      </c>
      <c r="T70" t="s">
        <v>24</v>
      </c>
      <c r="U70" t="str">
        <f t="shared" si="28"/>
        <v>引导</v>
      </c>
      <c r="V70" t="s">
        <v>24</v>
      </c>
      <c r="W70" t="s">
        <v>24</v>
      </c>
      <c r="X70" t="str">
        <f t="shared" si="29"/>
        <v/>
      </c>
      <c r="Y70" t="s">
        <v>24</v>
      </c>
      <c r="Z70" t="str">
        <f t="shared" si="30"/>
        <v/>
      </c>
      <c r="AA70" t="s">
        <v>24</v>
      </c>
      <c r="AB70" t="str">
        <f t="shared" si="31"/>
        <v>人际关系与团队技能_引导</v>
      </c>
      <c r="AC70" t="s">
        <v>24</v>
      </c>
      <c r="AD70" t="str">
        <f t="shared" si="32"/>
        <v/>
      </c>
      <c r="AE70" t="s">
        <v>24</v>
      </c>
      <c r="AF70" t="str">
        <f t="shared" si="33"/>
        <v>引导</v>
      </c>
      <c r="AG70" t="s">
        <v>24</v>
      </c>
    </row>
    <row r="71" spans="3:33">
      <c r="C71" s="2" t="s">
        <v>271</v>
      </c>
      <c r="D71" t="str">
        <f t="shared" si="23"/>
        <v>系统交互图</v>
      </c>
      <c r="G71" s="4" t="s">
        <v>364</v>
      </c>
      <c r="I71" s="3" t="s">
        <v>365</v>
      </c>
      <c r="L71" t="s">
        <v>24</v>
      </c>
      <c r="M71" t="str">
        <f t="shared" si="24"/>
        <v>5.2 收集需求</v>
      </c>
      <c r="N71" t="s">
        <v>24</v>
      </c>
      <c r="O71" t="str">
        <f t="shared" si="25"/>
        <v>系统交互图</v>
      </c>
      <c r="P71" t="s">
        <v>24</v>
      </c>
      <c r="Q71" t="str">
        <f t="shared" si="26"/>
        <v>系统交互图</v>
      </c>
      <c r="R71" t="s">
        <v>24</v>
      </c>
      <c r="S71" t="str">
        <f t="shared" si="27"/>
        <v>7系统交互图</v>
      </c>
      <c r="T71" t="s">
        <v>24</v>
      </c>
      <c r="U71" t="str">
        <f t="shared" si="28"/>
        <v/>
      </c>
      <c r="V71" t="s">
        <v>24</v>
      </c>
      <c r="W71" t="s">
        <v>24</v>
      </c>
      <c r="X71" t="str">
        <f t="shared" si="29"/>
        <v/>
      </c>
      <c r="Y71" t="s">
        <v>24</v>
      </c>
      <c r="Z71" t="str">
        <f t="shared" si="30"/>
        <v>[系统交互图](工具-系统交互图)</v>
      </c>
      <c r="AA71" t="s">
        <v>24</v>
      </c>
      <c r="AB71" t="str">
        <f t="shared" si="31"/>
        <v>系统交互图</v>
      </c>
      <c r="AC71" t="s">
        <v>24</v>
      </c>
      <c r="AD71" t="str">
        <f t="shared" si="32"/>
        <v>7系统交互图</v>
      </c>
      <c r="AE71" t="s">
        <v>24</v>
      </c>
      <c r="AF71" t="str">
        <f t="shared" si="33"/>
        <v/>
      </c>
      <c r="AG71" t="s">
        <v>24</v>
      </c>
    </row>
    <row r="72" spans="3:33">
      <c r="C72" s="2" t="s">
        <v>271</v>
      </c>
      <c r="D72" t="str">
        <f t="shared" si="23"/>
        <v>原型法</v>
      </c>
      <c r="G72" s="4" t="s">
        <v>366</v>
      </c>
      <c r="I72" s="3" t="s">
        <v>367</v>
      </c>
      <c r="L72" t="s">
        <v>24</v>
      </c>
      <c r="M72" t="str">
        <f t="shared" si="24"/>
        <v>5.2 收集需求</v>
      </c>
      <c r="N72" t="s">
        <v>24</v>
      </c>
      <c r="O72" t="str">
        <f t="shared" si="25"/>
        <v>原型法</v>
      </c>
      <c r="P72" t="s">
        <v>24</v>
      </c>
      <c r="Q72" t="str">
        <f t="shared" si="26"/>
        <v>原型法</v>
      </c>
      <c r="R72" t="s">
        <v>24</v>
      </c>
      <c r="S72" t="str">
        <f t="shared" si="27"/>
        <v>8原型法</v>
      </c>
      <c r="T72" t="s">
        <v>24</v>
      </c>
      <c r="U72" t="str">
        <f t="shared" si="28"/>
        <v/>
      </c>
      <c r="V72" t="s">
        <v>24</v>
      </c>
      <c r="W72" t="s">
        <v>24</v>
      </c>
      <c r="X72" t="str">
        <f t="shared" si="29"/>
        <v/>
      </c>
      <c r="Y72" t="s">
        <v>24</v>
      </c>
      <c r="Z72" t="str">
        <f t="shared" si="30"/>
        <v>[原型法](工具-原型法)</v>
      </c>
      <c r="AA72" t="s">
        <v>24</v>
      </c>
      <c r="AB72" t="str">
        <f t="shared" si="31"/>
        <v>原型法</v>
      </c>
      <c r="AC72" t="s">
        <v>24</v>
      </c>
      <c r="AD72" t="str">
        <f t="shared" si="32"/>
        <v>8原型法</v>
      </c>
      <c r="AE72" t="s">
        <v>24</v>
      </c>
      <c r="AF72" t="str">
        <f t="shared" si="33"/>
        <v/>
      </c>
      <c r="AG72" t="s">
        <v>24</v>
      </c>
    </row>
    <row r="73" spans="3:33">
      <c r="C73" s="2" t="s">
        <v>272</v>
      </c>
      <c r="D73" t="str">
        <f t="shared" si="23"/>
        <v>专家判断</v>
      </c>
      <c r="G73" s="4" t="s">
        <v>269</v>
      </c>
      <c r="I73" s="3" t="s">
        <v>309</v>
      </c>
      <c r="L73" t="s">
        <v>24</v>
      </c>
      <c r="M73" t="str">
        <f t="shared" si="24"/>
        <v>5.3 定义范围</v>
      </c>
      <c r="N73" t="s">
        <v>24</v>
      </c>
      <c r="O73" t="str">
        <f t="shared" si="25"/>
        <v>专家判断</v>
      </c>
      <c r="P73" t="s">
        <v>24</v>
      </c>
      <c r="Q73" t="str">
        <f t="shared" si="26"/>
        <v>专家判断</v>
      </c>
      <c r="R73" t="s">
        <v>24</v>
      </c>
      <c r="S73" t="str">
        <f t="shared" si="27"/>
        <v>1专家判断</v>
      </c>
      <c r="T73" t="s">
        <v>24</v>
      </c>
      <c r="U73" t="str">
        <f t="shared" si="28"/>
        <v/>
      </c>
      <c r="V73" t="s">
        <v>24</v>
      </c>
      <c r="W73" t="s">
        <v>24</v>
      </c>
      <c r="X73" t="str">
        <f t="shared" si="29"/>
        <v>5.3 定义范围</v>
      </c>
      <c r="Y73" t="s">
        <v>24</v>
      </c>
      <c r="Z73" t="str">
        <f t="shared" si="30"/>
        <v>[专家判断](工具-专家判断)</v>
      </c>
      <c r="AA73" t="s">
        <v>24</v>
      </c>
      <c r="AB73" t="str">
        <f t="shared" si="31"/>
        <v>专家判断</v>
      </c>
      <c r="AC73" t="s">
        <v>24</v>
      </c>
      <c r="AD73" t="str">
        <f t="shared" si="32"/>
        <v>1专家判断</v>
      </c>
      <c r="AE73" t="s">
        <v>24</v>
      </c>
      <c r="AF73" t="str">
        <f t="shared" si="33"/>
        <v/>
      </c>
      <c r="AG73" t="s">
        <v>24</v>
      </c>
    </row>
    <row r="74" spans="3:33">
      <c r="C74" s="2" t="s">
        <v>272</v>
      </c>
      <c r="D74" t="str">
        <f t="shared" si="23"/>
        <v>数据分析_备选方案分析</v>
      </c>
      <c r="G74" s="4" t="s">
        <v>335</v>
      </c>
      <c r="H74" s="3" t="s">
        <v>336</v>
      </c>
      <c r="I74" s="3" t="s">
        <v>337</v>
      </c>
      <c r="J74" s="3" t="s">
        <v>336</v>
      </c>
      <c r="L74" t="s">
        <v>24</v>
      </c>
      <c r="M74" t="str">
        <f t="shared" si="24"/>
        <v>5.3 定义范围</v>
      </c>
      <c r="N74" t="s">
        <v>24</v>
      </c>
      <c r="O74" t="str">
        <f t="shared" si="25"/>
        <v>数据分析</v>
      </c>
      <c r="P74" t="s">
        <v>24</v>
      </c>
      <c r="Q74" t="str">
        <f t="shared" si="26"/>
        <v>数据分析_备选方案分析</v>
      </c>
      <c r="R74" t="s">
        <v>24</v>
      </c>
      <c r="S74" t="str">
        <f t="shared" si="27"/>
        <v>2数据分析</v>
      </c>
      <c r="T74" t="s">
        <v>24</v>
      </c>
      <c r="U74" t="str">
        <f t="shared" si="28"/>
        <v>备选方案分析</v>
      </c>
      <c r="V74" t="s">
        <v>24</v>
      </c>
      <c r="W74" t="s">
        <v>24</v>
      </c>
      <c r="X74" t="str">
        <f t="shared" si="29"/>
        <v/>
      </c>
      <c r="Y74" t="s">
        <v>24</v>
      </c>
      <c r="Z74" t="str">
        <f t="shared" si="30"/>
        <v>[数据分析](工具-数据分析)</v>
      </c>
      <c r="AA74" t="s">
        <v>24</v>
      </c>
      <c r="AB74" t="str">
        <f t="shared" si="31"/>
        <v>数据分析_备选方案分析</v>
      </c>
      <c r="AC74" t="s">
        <v>24</v>
      </c>
      <c r="AD74" t="str">
        <f t="shared" si="32"/>
        <v>2数据分析</v>
      </c>
      <c r="AE74" t="s">
        <v>24</v>
      </c>
      <c r="AF74" t="str">
        <f t="shared" si="33"/>
        <v>备选方案分析</v>
      </c>
      <c r="AG74" t="s">
        <v>24</v>
      </c>
    </row>
    <row r="75" spans="3:33">
      <c r="C75" s="2" t="s">
        <v>272</v>
      </c>
      <c r="D75" t="str">
        <f t="shared" si="23"/>
        <v>决策_多标准决策分析</v>
      </c>
      <c r="G75" s="4" t="s">
        <v>343</v>
      </c>
      <c r="H75" s="3" t="s">
        <v>351</v>
      </c>
      <c r="I75" s="3" t="s">
        <v>344</v>
      </c>
      <c r="J75" s="3" t="s">
        <v>351</v>
      </c>
      <c r="L75" t="s">
        <v>24</v>
      </c>
      <c r="M75" t="str">
        <f t="shared" si="24"/>
        <v>5.3 定义范围</v>
      </c>
      <c r="N75" t="s">
        <v>24</v>
      </c>
      <c r="O75" t="str">
        <f t="shared" si="25"/>
        <v>决策</v>
      </c>
      <c r="P75" t="s">
        <v>24</v>
      </c>
      <c r="Q75" t="str">
        <f t="shared" si="26"/>
        <v>决策_多标准决策分析</v>
      </c>
      <c r="R75" t="s">
        <v>24</v>
      </c>
      <c r="S75" t="str">
        <f t="shared" si="27"/>
        <v>3决策</v>
      </c>
      <c r="T75" t="s">
        <v>24</v>
      </c>
      <c r="U75" t="str">
        <f t="shared" si="28"/>
        <v>多标准决策分析</v>
      </c>
      <c r="V75" t="s">
        <v>24</v>
      </c>
      <c r="W75" t="s">
        <v>24</v>
      </c>
      <c r="X75" t="str">
        <f t="shared" si="29"/>
        <v/>
      </c>
      <c r="Y75" t="s">
        <v>24</v>
      </c>
      <c r="Z75" t="str">
        <f t="shared" si="30"/>
        <v>[决策](工具-决策)</v>
      </c>
      <c r="AA75" t="s">
        <v>24</v>
      </c>
      <c r="AB75" t="str">
        <f t="shared" si="31"/>
        <v>决策_多标准决策分析</v>
      </c>
      <c r="AC75" t="s">
        <v>24</v>
      </c>
      <c r="AD75" t="str">
        <f t="shared" si="32"/>
        <v>3决策</v>
      </c>
      <c r="AE75" t="s">
        <v>24</v>
      </c>
      <c r="AF75" t="str">
        <f t="shared" si="33"/>
        <v>多标准决策分析</v>
      </c>
      <c r="AG75" t="s">
        <v>24</v>
      </c>
    </row>
    <row r="76" spans="3:33">
      <c r="C76" s="2" t="s">
        <v>272</v>
      </c>
      <c r="D76" t="str">
        <f t="shared" si="23"/>
        <v>人际关系与团队技能_引导</v>
      </c>
      <c r="G76" s="4" t="s">
        <v>315</v>
      </c>
      <c r="H76" s="3" t="s">
        <v>318</v>
      </c>
      <c r="I76" s="3" t="s">
        <v>331</v>
      </c>
      <c r="J76" s="3" t="s">
        <v>318</v>
      </c>
      <c r="L76" t="s">
        <v>24</v>
      </c>
      <c r="M76" t="str">
        <f t="shared" si="24"/>
        <v>5.3 定义范围</v>
      </c>
      <c r="N76" t="s">
        <v>24</v>
      </c>
      <c r="O76" t="str">
        <f t="shared" si="25"/>
        <v>人际关系与团队技能</v>
      </c>
      <c r="P76" t="s">
        <v>24</v>
      </c>
      <c r="Q76" t="str">
        <f t="shared" si="26"/>
        <v>人际关系与团队技能_引导</v>
      </c>
      <c r="R76" t="s">
        <v>24</v>
      </c>
      <c r="S76" t="str">
        <f t="shared" si="27"/>
        <v>4人际关系与团队技能</v>
      </c>
      <c r="T76" t="s">
        <v>24</v>
      </c>
      <c r="U76" t="str">
        <f t="shared" si="28"/>
        <v>引导</v>
      </c>
      <c r="V76" t="s">
        <v>24</v>
      </c>
      <c r="W76" t="s">
        <v>24</v>
      </c>
      <c r="X76" t="str">
        <f t="shared" si="29"/>
        <v/>
      </c>
      <c r="Y76" t="s">
        <v>24</v>
      </c>
      <c r="Z76" t="str">
        <f t="shared" si="30"/>
        <v>[人际关系与团队技能](工具-人际关系与团队技能)</v>
      </c>
      <c r="AA76" t="s">
        <v>24</v>
      </c>
      <c r="AB76" t="str">
        <f t="shared" si="31"/>
        <v>人际关系与团队技能_引导</v>
      </c>
      <c r="AC76" t="s">
        <v>24</v>
      </c>
      <c r="AD76" t="str">
        <f t="shared" si="32"/>
        <v>4人际关系与团队技能</v>
      </c>
      <c r="AE76" t="s">
        <v>24</v>
      </c>
      <c r="AF76" t="str">
        <f t="shared" si="33"/>
        <v>引导</v>
      </c>
      <c r="AG76" t="s">
        <v>24</v>
      </c>
    </row>
    <row r="77" spans="3:33">
      <c r="C77" s="2" t="s">
        <v>272</v>
      </c>
      <c r="D77" t="str">
        <f t="shared" si="23"/>
        <v>产品分析</v>
      </c>
      <c r="G77" s="4" t="s">
        <v>368</v>
      </c>
      <c r="I77" s="3" t="s">
        <v>369</v>
      </c>
      <c r="L77" t="s">
        <v>24</v>
      </c>
      <c r="M77" t="str">
        <f t="shared" si="24"/>
        <v>5.3 定义范围</v>
      </c>
      <c r="N77" t="s">
        <v>24</v>
      </c>
      <c r="O77" t="str">
        <f t="shared" si="25"/>
        <v>产品分析</v>
      </c>
      <c r="P77" t="s">
        <v>24</v>
      </c>
      <c r="Q77" t="str">
        <f t="shared" si="26"/>
        <v>产品分析</v>
      </c>
      <c r="R77" t="s">
        <v>24</v>
      </c>
      <c r="S77" t="str">
        <f t="shared" si="27"/>
        <v>5产品分析</v>
      </c>
      <c r="T77" t="s">
        <v>24</v>
      </c>
      <c r="U77" t="str">
        <f t="shared" si="28"/>
        <v/>
      </c>
      <c r="V77" t="s">
        <v>24</v>
      </c>
      <c r="W77" t="s">
        <v>24</v>
      </c>
      <c r="X77" t="str">
        <f t="shared" si="29"/>
        <v/>
      </c>
      <c r="Y77" t="s">
        <v>24</v>
      </c>
      <c r="Z77" t="str">
        <f t="shared" si="30"/>
        <v>[产品分析](工具-产品分析)</v>
      </c>
      <c r="AA77" t="s">
        <v>24</v>
      </c>
      <c r="AB77" t="str">
        <f t="shared" si="31"/>
        <v>产品分析</v>
      </c>
      <c r="AC77" t="s">
        <v>24</v>
      </c>
      <c r="AD77" t="str">
        <f t="shared" si="32"/>
        <v>5产品分析</v>
      </c>
      <c r="AE77" t="s">
        <v>24</v>
      </c>
      <c r="AF77" t="str">
        <f t="shared" si="33"/>
        <v/>
      </c>
      <c r="AG77" t="s">
        <v>24</v>
      </c>
    </row>
    <row r="78" spans="3:33">
      <c r="C78" s="2" t="s">
        <v>273</v>
      </c>
      <c r="D78" t="str">
        <f t="shared" si="23"/>
        <v>专家判断</v>
      </c>
      <c r="G78" s="4" t="s">
        <v>269</v>
      </c>
      <c r="I78" s="3" t="s">
        <v>309</v>
      </c>
      <c r="L78" t="s">
        <v>24</v>
      </c>
      <c r="M78" t="str">
        <f t="shared" si="24"/>
        <v>5.4 创建 WBS</v>
      </c>
      <c r="N78" t="s">
        <v>24</v>
      </c>
      <c r="O78" t="str">
        <f t="shared" si="25"/>
        <v>专家判断</v>
      </c>
      <c r="P78" t="s">
        <v>24</v>
      </c>
      <c r="Q78" t="str">
        <f t="shared" si="26"/>
        <v>专家判断</v>
      </c>
      <c r="R78" t="s">
        <v>24</v>
      </c>
      <c r="S78" t="str">
        <f t="shared" si="27"/>
        <v>1专家判断</v>
      </c>
      <c r="T78" t="s">
        <v>24</v>
      </c>
      <c r="U78" t="str">
        <f t="shared" si="28"/>
        <v/>
      </c>
      <c r="V78" t="s">
        <v>24</v>
      </c>
      <c r="W78" t="s">
        <v>24</v>
      </c>
      <c r="X78" t="str">
        <f t="shared" si="29"/>
        <v>5.4 创建 WBS</v>
      </c>
      <c r="Y78" t="s">
        <v>24</v>
      </c>
      <c r="Z78" t="str">
        <f t="shared" si="30"/>
        <v>[专家判断](工具-专家判断)</v>
      </c>
      <c r="AA78" t="s">
        <v>24</v>
      </c>
      <c r="AB78" t="str">
        <f t="shared" si="31"/>
        <v>专家判断</v>
      </c>
      <c r="AC78" t="s">
        <v>24</v>
      </c>
      <c r="AD78" t="str">
        <f t="shared" si="32"/>
        <v>1专家判断</v>
      </c>
      <c r="AE78" t="s">
        <v>24</v>
      </c>
      <c r="AF78" t="str">
        <f t="shared" si="33"/>
        <v/>
      </c>
      <c r="AG78" t="s">
        <v>24</v>
      </c>
    </row>
    <row r="79" spans="3:33">
      <c r="C79" s="2" t="s">
        <v>273</v>
      </c>
      <c r="D79" t="str">
        <f t="shared" si="23"/>
        <v>分解</v>
      </c>
      <c r="G79" s="4" t="s">
        <v>370</v>
      </c>
      <c r="I79" s="3" t="s">
        <v>371</v>
      </c>
      <c r="L79" t="s">
        <v>24</v>
      </c>
      <c r="M79" t="str">
        <f t="shared" si="24"/>
        <v>5.4 创建 WBS</v>
      </c>
      <c r="N79" t="s">
        <v>24</v>
      </c>
      <c r="O79" t="str">
        <f t="shared" si="25"/>
        <v>分解</v>
      </c>
      <c r="P79" t="s">
        <v>24</v>
      </c>
      <c r="Q79" t="str">
        <f t="shared" si="26"/>
        <v>分解</v>
      </c>
      <c r="R79" t="s">
        <v>24</v>
      </c>
      <c r="S79" t="str">
        <f t="shared" si="27"/>
        <v>2分解</v>
      </c>
      <c r="T79" t="s">
        <v>24</v>
      </c>
      <c r="U79" t="str">
        <f t="shared" si="28"/>
        <v/>
      </c>
      <c r="V79" t="s">
        <v>24</v>
      </c>
      <c r="W79" t="s">
        <v>24</v>
      </c>
      <c r="X79" t="str">
        <f t="shared" si="29"/>
        <v/>
      </c>
      <c r="Y79" t="s">
        <v>24</v>
      </c>
      <c r="Z79" t="str">
        <f t="shared" si="30"/>
        <v>[分解](工具-分解)</v>
      </c>
      <c r="AA79" t="s">
        <v>24</v>
      </c>
      <c r="AB79" t="str">
        <f t="shared" si="31"/>
        <v>分解</v>
      </c>
      <c r="AC79" t="s">
        <v>24</v>
      </c>
      <c r="AD79" t="str">
        <f t="shared" si="32"/>
        <v>2分解</v>
      </c>
      <c r="AE79" t="s">
        <v>24</v>
      </c>
      <c r="AF79" t="str">
        <f t="shared" si="33"/>
        <v/>
      </c>
      <c r="AG79" t="s">
        <v>24</v>
      </c>
    </row>
    <row r="80" spans="3:33">
      <c r="C80" s="2" t="s">
        <v>36</v>
      </c>
      <c r="D80" t="str">
        <f t="shared" si="23"/>
        <v>检查</v>
      </c>
      <c r="G80" s="4" t="s">
        <v>372</v>
      </c>
      <c r="I80" s="3" t="s">
        <v>373</v>
      </c>
      <c r="L80" t="s">
        <v>24</v>
      </c>
      <c r="M80" t="str">
        <f t="shared" si="24"/>
        <v>5.5 确认范围</v>
      </c>
      <c r="N80" t="s">
        <v>24</v>
      </c>
      <c r="O80" t="str">
        <f t="shared" si="25"/>
        <v>检查</v>
      </c>
      <c r="P80" t="s">
        <v>24</v>
      </c>
      <c r="Q80" t="str">
        <f t="shared" si="26"/>
        <v>检查</v>
      </c>
      <c r="R80" t="s">
        <v>24</v>
      </c>
      <c r="S80" t="str">
        <f t="shared" si="27"/>
        <v>1检查</v>
      </c>
      <c r="T80" t="s">
        <v>24</v>
      </c>
      <c r="U80" t="str">
        <f t="shared" si="28"/>
        <v/>
      </c>
      <c r="V80" t="s">
        <v>24</v>
      </c>
      <c r="W80" t="s">
        <v>24</v>
      </c>
      <c r="X80" t="str">
        <f t="shared" si="29"/>
        <v>5.5 确认范围</v>
      </c>
      <c r="Y80" t="s">
        <v>24</v>
      </c>
      <c r="Z80" t="str">
        <f t="shared" si="30"/>
        <v>[检查](工具-检查)</v>
      </c>
      <c r="AA80" t="s">
        <v>24</v>
      </c>
      <c r="AB80" t="str">
        <f t="shared" si="31"/>
        <v>检查</v>
      </c>
      <c r="AC80" t="s">
        <v>24</v>
      </c>
      <c r="AD80" t="str">
        <f t="shared" si="32"/>
        <v>1检查</v>
      </c>
      <c r="AE80" t="s">
        <v>24</v>
      </c>
      <c r="AF80" t="str">
        <f t="shared" si="33"/>
        <v/>
      </c>
      <c r="AG80" t="s">
        <v>24</v>
      </c>
    </row>
    <row r="81" ht="18" spans="3:33">
      <c r="C81" s="2" t="s">
        <v>36</v>
      </c>
      <c r="D81" t="str">
        <f t="shared" si="23"/>
        <v>决策_投票</v>
      </c>
      <c r="G81" s="5" t="s">
        <v>343</v>
      </c>
      <c r="H81" t="s">
        <v>348</v>
      </c>
      <c r="I81" t="s">
        <v>374</v>
      </c>
      <c r="J81" t="s">
        <v>348</v>
      </c>
      <c r="L81" t="s">
        <v>24</v>
      </c>
      <c r="M81" t="str">
        <f t="shared" si="24"/>
        <v>5.5 确认范围</v>
      </c>
      <c r="N81" t="s">
        <v>24</v>
      </c>
      <c r="O81" t="str">
        <f t="shared" si="25"/>
        <v>决策</v>
      </c>
      <c r="P81" t="s">
        <v>24</v>
      </c>
      <c r="Q81" t="str">
        <f t="shared" si="26"/>
        <v>决策_投票</v>
      </c>
      <c r="R81" t="s">
        <v>24</v>
      </c>
      <c r="S81" t="str">
        <f t="shared" si="27"/>
        <v>2决策</v>
      </c>
      <c r="T81" t="s">
        <v>24</v>
      </c>
      <c r="U81" t="str">
        <f t="shared" si="28"/>
        <v>投票</v>
      </c>
      <c r="V81" t="s">
        <v>24</v>
      </c>
      <c r="W81" t="s">
        <v>24</v>
      </c>
      <c r="X81" t="str">
        <f t="shared" si="29"/>
        <v/>
      </c>
      <c r="Y81" t="s">
        <v>24</v>
      </c>
      <c r="Z81" t="str">
        <f t="shared" si="30"/>
        <v>[决策](工具-决策)</v>
      </c>
      <c r="AA81" t="s">
        <v>24</v>
      </c>
      <c r="AB81" t="str">
        <f t="shared" si="31"/>
        <v>决策_投票</v>
      </c>
      <c r="AC81" t="s">
        <v>24</v>
      </c>
      <c r="AD81" t="str">
        <f t="shared" si="32"/>
        <v>2决策</v>
      </c>
      <c r="AE81" t="s">
        <v>24</v>
      </c>
      <c r="AF81" t="str">
        <f t="shared" si="33"/>
        <v>投票</v>
      </c>
      <c r="AG81" t="s">
        <v>24</v>
      </c>
    </row>
    <row r="82" spans="3:33">
      <c r="C82" s="2" t="s">
        <v>274</v>
      </c>
      <c r="D82" t="str">
        <f t="shared" si="23"/>
        <v>数据分析_偏差分析</v>
      </c>
      <c r="G82" s="4" t="s">
        <v>335</v>
      </c>
      <c r="H82" s="3" t="s">
        <v>342</v>
      </c>
      <c r="I82" s="3" t="s">
        <v>375</v>
      </c>
      <c r="J82" s="3" t="s">
        <v>342</v>
      </c>
      <c r="L82" t="s">
        <v>24</v>
      </c>
      <c r="M82" t="str">
        <f t="shared" si="24"/>
        <v>5.6 控制范围</v>
      </c>
      <c r="N82" t="s">
        <v>24</v>
      </c>
      <c r="O82" t="str">
        <f t="shared" si="25"/>
        <v>数据分析</v>
      </c>
      <c r="P82" t="s">
        <v>24</v>
      </c>
      <c r="Q82" t="str">
        <f t="shared" si="26"/>
        <v>数据分析_偏差分析</v>
      </c>
      <c r="R82" t="s">
        <v>24</v>
      </c>
      <c r="S82" t="str">
        <f t="shared" si="27"/>
        <v>1数据分析</v>
      </c>
      <c r="T82" t="s">
        <v>24</v>
      </c>
      <c r="U82" t="str">
        <f t="shared" si="28"/>
        <v>偏差分析</v>
      </c>
      <c r="V82" t="s">
        <v>24</v>
      </c>
      <c r="W82" t="s">
        <v>24</v>
      </c>
      <c r="X82" t="str">
        <f t="shared" si="29"/>
        <v>5.6 控制范围</v>
      </c>
      <c r="Y82" t="s">
        <v>24</v>
      </c>
      <c r="Z82" t="str">
        <f t="shared" si="30"/>
        <v>[数据分析](工具-数据分析)</v>
      </c>
      <c r="AA82" t="s">
        <v>24</v>
      </c>
      <c r="AB82" t="str">
        <f t="shared" si="31"/>
        <v>数据分析_偏差分析</v>
      </c>
      <c r="AC82" t="s">
        <v>24</v>
      </c>
      <c r="AD82" t="str">
        <f t="shared" si="32"/>
        <v>1数据分析</v>
      </c>
      <c r="AE82" t="s">
        <v>24</v>
      </c>
      <c r="AF82" t="str">
        <f t="shared" si="33"/>
        <v>偏差分析</v>
      </c>
      <c r="AG82" t="s">
        <v>24</v>
      </c>
    </row>
    <row r="83" spans="3:33">
      <c r="C83" s="2" t="s">
        <v>274</v>
      </c>
      <c r="D83" t="str">
        <f t="shared" si="23"/>
        <v>数据分析_趋势分析</v>
      </c>
      <c r="G83" s="4" t="s">
        <v>335</v>
      </c>
      <c r="H83" s="3" t="s">
        <v>341</v>
      </c>
      <c r="I83" s="3" t="s">
        <v>375</v>
      </c>
      <c r="J83" s="3" t="s">
        <v>341</v>
      </c>
      <c r="L83" t="s">
        <v>24</v>
      </c>
      <c r="M83" t="str">
        <f t="shared" si="24"/>
        <v>5.6 控制范围</v>
      </c>
      <c r="N83" t="s">
        <v>24</v>
      </c>
      <c r="O83" t="str">
        <f t="shared" si="25"/>
        <v>数据分析</v>
      </c>
      <c r="P83" t="s">
        <v>24</v>
      </c>
      <c r="Q83" t="str">
        <f t="shared" si="26"/>
        <v>数据分析_趋势分析</v>
      </c>
      <c r="R83" t="s">
        <v>24</v>
      </c>
      <c r="S83" t="str">
        <f t="shared" si="27"/>
        <v>1数据分析</v>
      </c>
      <c r="T83" t="s">
        <v>24</v>
      </c>
      <c r="U83" t="str">
        <f t="shared" si="28"/>
        <v>趋势分析</v>
      </c>
      <c r="V83" t="s">
        <v>24</v>
      </c>
      <c r="W83" t="s">
        <v>24</v>
      </c>
      <c r="X83" t="str">
        <f t="shared" si="29"/>
        <v/>
      </c>
      <c r="Y83" t="s">
        <v>24</v>
      </c>
      <c r="Z83" t="str">
        <f t="shared" si="30"/>
        <v/>
      </c>
      <c r="AA83" t="s">
        <v>24</v>
      </c>
      <c r="AB83" t="str">
        <f t="shared" si="31"/>
        <v>数据分析_趋势分析</v>
      </c>
      <c r="AC83" t="s">
        <v>24</v>
      </c>
      <c r="AD83" t="str">
        <f t="shared" si="32"/>
        <v/>
      </c>
      <c r="AE83" t="s">
        <v>24</v>
      </c>
      <c r="AF83" t="str">
        <f t="shared" si="33"/>
        <v>趋势分析</v>
      </c>
      <c r="AG83" t="s">
        <v>24</v>
      </c>
    </row>
    <row r="84" spans="3:33">
      <c r="C84" s="2" t="s">
        <v>275</v>
      </c>
      <c r="D84" t="str">
        <f t="shared" si="23"/>
        <v>专家判断</v>
      </c>
      <c r="G84" s="4" t="s">
        <v>269</v>
      </c>
      <c r="I84" s="3" t="s">
        <v>309</v>
      </c>
      <c r="L84" t="s">
        <v>24</v>
      </c>
      <c r="M84" t="str">
        <f t="shared" si="24"/>
        <v>6.1 规划进度管理</v>
      </c>
      <c r="N84" t="s">
        <v>24</v>
      </c>
      <c r="O84" t="str">
        <f t="shared" si="25"/>
        <v>专家判断</v>
      </c>
      <c r="P84" t="s">
        <v>24</v>
      </c>
      <c r="Q84" t="str">
        <f t="shared" si="26"/>
        <v>专家判断</v>
      </c>
      <c r="R84" t="s">
        <v>24</v>
      </c>
      <c r="S84" t="str">
        <f t="shared" si="27"/>
        <v>1专家判断</v>
      </c>
      <c r="T84" t="s">
        <v>24</v>
      </c>
      <c r="U84" t="str">
        <f t="shared" si="28"/>
        <v/>
      </c>
      <c r="V84" t="s">
        <v>24</v>
      </c>
      <c r="W84" t="s">
        <v>24</v>
      </c>
      <c r="X84" t="str">
        <f t="shared" si="29"/>
        <v>6.1 规划进度管理</v>
      </c>
      <c r="Y84" t="s">
        <v>24</v>
      </c>
      <c r="Z84" t="str">
        <f t="shared" si="30"/>
        <v>[专家判断](工具-专家判断)</v>
      </c>
      <c r="AA84" t="s">
        <v>24</v>
      </c>
      <c r="AB84" t="str">
        <f t="shared" si="31"/>
        <v>专家判断</v>
      </c>
      <c r="AC84" t="s">
        <v>24</v>
      </c>
      <c r="AD84" t="str">
        <f t="shared" si="32"/>
        <v>1专家判断</v>
      </c>
      <c r="AE84" t="s">
        <v>24</v>
      </c>
      <c r="AF84" t="str">
        <f t="shared" si="33"/>
        <v/>
      </c>
      <c r="AG84" t="s">
        <v>24</v>
      </c>
    </row>
    <row r="85" spans="3:33">
      <c r="C85" s="2" t="s">
        <v>275</v>
      </c>
      <c r="D85" t="str">
        <f t="shared" si="23"/>
        <v>数据分析</v>
      </c>
      <c r="G85" s="4" t="s">
        <v>335</v>
      </c>
      <c r="I85" s="3" t="s">
        <v>337</v>
      </c>
      <c r="L85" t="s">
        <v>24</v>
      </c>
      <c r="M85" t="str">
        <f t="shared" si="24"/>
        <v>6.1 规划进度管理</v>
      </c>
      <c r="N85" t="s">
        <v>24</v>
      </c>
      <c r="O85" t="str">
        <f t="shared" si="25"/>
        <v>数据分析</v>
      </c>
      <c r="P85" t="s">
        <v>24</v>
      </c>
      <c r="Q85" t="str">
        <f t="shared" si="26"/>
        <v>数据分析</v>
      </c>
      <c r="R85" t="s">
        <v>24</v>
      </c>
      <c r="S85" t="str">
        <f t="shared" si="27"/>
        <v>2数据分析</v>
      </c>
      <c r="T85" t="s">
        <v>24</v>
      </c>
      <c r="U85" t="str">
        <f t="shared" si="28"/>
        <v/>
      </c>
      <c r="V85" t="s">
        <v>24</v>
      </c>
      <c r="W85" t="s">
        <v>24</v>
      </c>
      <c r="X85" t="str">
        <f t="shared" si="29"/>
        <v/>
      </c>
      <c r="Y85" t="s">
        <v>24</v>
      </c>
      <c r="Z85" t="str">
        <f t="shared" si="30"/>
        <v>[数据分析](工具-数据分析)</v>
      </c>
      <c r="AA85" t="s">
        <v>24</v>
      </c>
      <c r="AB85" t="str">
        <f t="shared" si="31"/>
        <v>数据分析</v>
      </c>
      <c r="AC85" t="s">
        <v>24</v>
      </c>
      <c r="AD85" t="str">
        <f t="shared" si="32"/>
        <v>2数据分析</v>
      </c>
      <c r="AE85" t="s">
        <v>24</v>
      </c>
      <c r="AF85" t="str">
        <f t="shared" si="33"/>
        <v/>
      </c>
      <c r="AG85" t="s">
        <v>24</v>
      </c>
    </row>
    <row r="86" spans="3:33">
      <c r="C86" s="2" t="s">
        <v>275</v>
      </c>
      <c r="D86" t="str">
        <f t="shared" si="23"/>
        <v>会议</v>
      </c>
      <c r="G86" s="4" t="s">
        <v>320</v>
      </c>
      <c r="I86" s="3" t="s">
        <v>325</v>
      </c>
      <c r="L86" t="s">
        <v>24</v>
      </c>
      <c r="M86" t="str">
        <f t="shared" si="24"/>
        <v>6.1 规划进度管理</v>
      </c>
      <c r="N86" t="s">
        <v>24</v>
      </c>
      <c r="O86" t="str">
        <f t="shared" si="25"/>
        <v>会议</v>
      </c>
      <c r="P86" t="s">
        <v>24</v>
      </c>
      <c r="Q86" t="str">
        <f t="shared" si="26"/>
        <v>会议</v>
      </c>
      <c r="R86" t="s">
        <v>24</v>
      </c>
      <c r="S86" t="str">
        <f t="shared" si="27"/>
        <v>3会议</v>
      </c>
      <c r="T86" t="s">
        <v>24</v>
      </c>
      <c r="U86" t="str">
        <f t="shared" si="28"/>
        <v/>
      </c>
      <c r="V86" t="s">
        <v>24</v>
      </c>
      <c r="W86" t="s">
        <v>24</v>
      </c>
      <c r="X86" t="str">
        <f t="shared" si="29"/>
        <v/>
      </c>
      <c r="Y86" t="s">
        <v>24</v>
      </c>
      <c r="Z86" t="str">
        <f t="shared" si="30"/>
        <v>[会议](工具-会议)</v>
      </c>
      <c r="AA86" t="s">
        <v>24</v>
      </c>
      <c r="AB86" t="str">
        <f t="shared" si="31"/>
        <v>会议</v>
      </c>
      <c r="AC86" t="s">
        <v>24</v>
      </c>
      <c r="AD86" t="str">
        <f t="shared" si="32"/>
        <v>3会议</v>
      </c>
      <c r="AE86" t="s">
        <v>24</v>
      </c>
      <c r="AF86" t="str">
        <f t="shared" si="33"/>
        <v/>
      </c>
      <c r="AG86" t="s">
        <v>24</v>
      </c>
    </row>
    <row r="87" spans="3:33">
      <c r="C87" s="2" t="s">
        <v>276</v>
      </c>
      <c r="D87" t="str">
        <f t="shared" si="23"/>
        <v>专家判断</v>
      </c>
      <c r="G87" s="4" t="s">
        <v>269</v>
      </c>
      <c r="I87" s="3" t="s">
        <v>309</v>
      </c>
      <c r="L87" t="s">
        <v>24</v>
      </c>
      <c r="M87" t="str">
        <f t="shared" si="24"/>
        <v>6.2 定义活动</v>
      </c>
      <c r="N87" t="s">
        <v>24</v>
      </c>
      <c r="O87" t="str">
        <f t="shared" si="25"/>
        <v>专家判断</v>
      </c>
      <c r="P87" t="s">
        <v>24</v>
      </c>
      <c r="Q87" t="str">
        <f t="shared" si="26"/>
        <v>专家判断</v>
      </c>
      <c r="R87" t="s">
        <v>24</v>
      </c>
      <c r="S87" t="str">
        <f t="shared" si="27"/>
        <v>1专家判断</v>
      </c>
      <c r="T87" t="s">
        <v>24</v>
      </c>
      <c r="U87" t="str">
        <f t="shared" si="28"/>
        <v/>
      </c>
      <c r="V87" t="s">
        <v>24</v>
      </c>
      <c r="W87" t="s">
        <v>24</v>
      </c>
      <c r="X87" t="str">
        <f t="shared" si="29"/>
        <v>6.2 定义活动</v>
      </c>
      <c r="Y87" t="s">
        <v>24</v>
      </c>
      <c r="Z87" t="str">
        <f t="shared" si="30"/>
        <v>[专家判断](工具-专家判断)</v>
      </c>
      <c r="AA87" t="s">
        <v>24</v>
      </c>
      <c r="AB87" t="str">
        <f t="shared" si="31"/>
        <v>专家判断</v>
      </c>
      <c r="AC87" t="s">
        <v>24</v>
      </c>
      <c r="AD87" t="str">
        <f t="shared" si="32"/>
        <v>1专家判断</v>
      </c>
      <c r="AE87" t="s">
        <v>24</v>
      </c>
      <c r="AF87" t="str">
        <f t="shared" si="33"/>
        <v/>
      </c>
      <c r="AG87" t="s">
        <v>24</v>
      </c>
    </row>
    <row r="88" spans="3:33">
      <c r="C88" s="2" t="s">
        <v>276</v>
      </c>
      <c r="D88" t="str">
        <f t="shared" si="23"/>
        <v>分解</v>
      </c>
      <c r="G88" s="4" t="s">
        <v>370</v>
      </c>
      <c r="I88" s="3" t="s">
        <v>371</v>
      </c>
      <c r="L88" t="s">
        <v>24</v>
      </c>
      <c r="M88" t="str">
        <f t="shared" si="24"/>
        <v>6.2 定义活动</v>
      </c>
      <c r="N88" t="s">
        <v>24</v>
      </c>
      <c r="O88" t="str">
        <f t="shared" si="25"/>
        <v>分解</v>
      </c>
      <c r="P88" t="s">
        <v>24</v>
      </c>
      <c r="Q88" t="str">
        <f t="shared" si="26"/>
        <v>分解</v>
      </c>
      <c r="R88" t="s">
        <v>24</v>
      </c>
      <c r="S88" t="str">
        <f t="shared" si="27"/>
        <v>2分解</v>
      </c>
      <c r="T88" t="s">
        <v>24</v>
      </c>
      <c r="U88" t="str">
        <f t="shared" si="28"/>
        <v/>
      </c>
      <c r="V88" t="s">
        <v>24</v>
      </c>
      <c r="W88" t="s">
        <v>24</v>
      </c>
      <c r="X88" t="str">
        <f t="shared" si="29"/>
        <v/>
      </c>
      <c r="Y88" t="s">
        <v>24</v>
      </c>
      <c r="Z88" t="str">
        <f t="shared" si="30"/>
        <v>[分解](工具-分解)</v>
      </c>
      <c r="AA88" t="s">
        <v>24</v>
      </c>
      <c r="AB88" t="str">
        <f t="shared" si="31"/>
        <v>分解</v>
      </c>
      <c r="AC88" t="s">
        <v>24</v>
      </c>
      <c r="AD88" t="str">
        <f t="shared" si="32"/>
        <v>2分解</v>
      </c>
      <c r="AE88" t="s">
        <v>24</v>
      </c>
      <c r="AF88" t="str">
        <f t="shared" si="33"/>
        <v/>
      </c>
      <c r="AG88" t="s">
        <v>24</v>
      </c>
    </row>
    <row r="89" ht="18" spans="3:33">
      <c r="C89" s="2" t="s">
        <v>276</v>
      </c>
      <c r="D89" t="str">
        <f t="shared" si="23"/>
        <v>滚动式规划</v>
      </c>
      <c r="G89" s="5" t="s">
        <v>376</v>
      </c>
      <c r="I89" t="s">
        <v>377</v>
      </c>
      <c r="L89" t="s">
        <v>24</v>
      </c>
      <c r="M89" t="str">
        <f t="shared" si="24"/>
        <v>6.2 定义活动</v>
      </c>
      <c r="N89" t="s">
        <v>24</v>
      </c>
      <c r="O89" t="str">
        <f t="shared" si="25"/>
        <v>滚动式规划</v>
      </c>
      <c r="P89" t="s">
        <v>24</v>
      </c>
      <c r="Q89" t="str">
        <f t="shared" si="26"/>
        <v>滚动式规划</v>
      </c>
      <c r="R89" t="s">
        <v>24</v>
      </c>
      <c r="S89" t="str">
        <f t="shared" si="27"/>
        <v>3滚动式规划</v>
      </c>
      <c r="T89" t="s">
        <v>24</v>
      </c>
      <c r="U89" t="str">
        <f t="shared" si="28"/>
        <v/>
      </c>
      <c r="V89" t="s">
        <v>24</v>
      </c>
      <c r="W89" t="s">
        <v>24</v>
      </c>
      <c r="X89" t="str">
        <f t="shared" si="29"/>
        <v/>
      </c>
      <c r="Y89" t="s">
        <v>24</v>
      </c>
      <c r="Z89" t="str">
        <f t="shared" si="30"/>
        <v>[滚动式规划](工具-滚动式规划)</v>
      </c>
      <c r="AA89" t="s">
        <v>24</v>
      </c>
      <c r="AB89" t="str">
        <f t="shared" si="31"/>
        <v>滚动式规划</v>
      </c>
      <c r="AC89" t="s">
        <v>24</v>
      </c>
      <c r="AD89" t="str">
        <f t="shared" si="32"/>
        <v>3滚动式规划</v>
      </c>
      <c r="AE89" t="s">
        <v>24</v>
      </c>
      <c r="AF89" t="str">
        <f t="shared" si="33"/>
        <v/>
      </c>
      <c r="AG89" t="s">
        <v>24</v>
      </c>
    </row>
    <row r="90" ht="18" spans="3:33">
      <c r="C90" s="2" t="s">
        <v>276</v>
      </c>
      <c r="D90" t="str">
        <f t="shared" si="23"/>
        <v>会议</v>
      </c>
      <c r="G90" s="5" t="s">
        <v>320</v>
      </c>
      <c r="I90" t="s">
        <v>321</v>
      </c>
      <c r="L90" t="s">
        <v>24</v>
      </c>
      <c r="M90" t="str">
        <f t="shared" si="24"/>
        <v>6.2 定义活动</v>
      </c>
      <c r="N90" t="s">
        <v>24</v>
      </c>
      <c r="O90" t="str">
        <f t="shared" si="25"/>
        <v>会议</v>
      </c>
      <c r="P90" t="s">
        <v>24</v>
      </c>
      <c r="Q90" t="str">
        <f t="shared" si="26"/>
        <v>会议</v>
      </c>
      <c r="R90" t="s">
        <v>24</v>
      </c>
      <c r="S90" t="str">
        <f t="shared" si="27"/>
        <v>4会议</v>
      </c>
      <c r="T90" t="s">
        <v>24</v>
      </c>
      <c r="U90" t="str">
        <f t="shared" si="28"/>
        <v/>
      </c>
      <c r="V90" t="s">
        <v>24</v>
      </c>
      <c r="W90" t="s">
        <v>24</v>
      </c>
      <c r="X90" t="str">
        <f t="shared" si="29"/>
        <v/>
      </c>
      <c r="Y90" t="s">
        <v>24</v>
      </c>
      <c r="Z90" t="str">
        <f t="shared" si="30"/>
        <v>[会议](工具-会议)</v>
      </c>
      <c r="AA90" t="s">
        <v>24</v>
      </c>
      <c r="AB90" t="str">
        <f t="shared" si="31"/>
        <v>会议</v>
      </c>
      <c r="AC90" t="s">
        <v>24</v>
      </c>
      <c r="AD90" t="str">
        <f t="shared" si="32"/>
        <v>4会议</v>
      </c>
      <c r="AE90" t="s">
        <v>24</v>
      </c>
      <c r="AF90" t="str">
        <f t="shared" si="33"/>
        <v/>
      </c>
      <c r="AG90" t="s">
        <v>24</v>
      </c>
    </row>
    <row r="91" spans="3:33">
      <c r="C91" s="2" t="s">
        <v>277</v>
      </c>
      <c r="D91" t="str">
        <f t="shared" ref="D91:D107" si="34">IF(H91="",G91,G91&amp;"_"&amp;H91)</f>
        <v>紧前关系绘图法</v>
      </c>
      <c r="G91" s="4" t="s">
        <v>378</v>
      </c>
      <c r="I91" s="3" t="s">
        <v>378</v>
      </c>
      <c r="L91" t="s">
        <v>24</v>
      </c>
      <c r="M91" t="str">
        <f t="shared" si="24"/>
        <v>6.3 排列活动顺序</v>
      </c>
      <c r="N91" t="s">
        <v>24</v>
      </c>
      <c r="O91" t="str">
        <f t="shared" si="25"/>
        <v>紧前关系绘图法</v>
      </c>
      <c r="P91" t="s">
        <v>24</v>
      </c>
      <c r="Q91" t="str">
        <f t="shared" si="26"/>
        <v>紧前关系绘图法</v>
      </c>
      <c r="R91" t="s">
        <v>24</v>
      </c>
      <c r="S91" t="str">
        <f t="shared" si="27"/>
        <v>紧前关系绘图法</v>
      </c>
      <c r="T91" t="s">
        <v>24</v>
      </c>
      <c r="U91" t="str">
        <f t="shared" si="28"/>
        <v/>
      </c>
      <c r="V91" t="s">
        <v>24</v>
      </c>
      <c r="W91" t="s">
        <v>24</v>
      </c>
      <c r="X91" t="str">
        <f t="shared" si="29"/>
        <v>6.3 排列活动顺序</v>
      </c>
      <c r="Y91" t="s">
        <v>24</v>
      </c>
      <c r="Z91" t="str">
        <f t="shared" si="30"/>
        <v>[紧前关系绘图法](工具-紧前关系绘图法)</v>
      </c>
      <c r="AA91" t="s">
        <v>24</v>
      </c>
      <c r="AB91" t="str">
        <f t="shared" si="31"/>
        <v>紧前关系绘图法</v>
      </c>
      <c r="AC91" t="s">
        <v>24</v>
      </c>
      <c r="AD91" t="str">
        <f t="shared" si="32"/>
        <v>紧前关系绘图法</v>
      </c>
      <c r="AE91" t="s">
        <v>24</v>
      </c>
      <c r="AF91" t="str">
        <f t="shared" si="33"/>
        <v/>
      </c>
      <c r="AG91" t="s">
        <v>24</v>
      </c>
    </row>
    <row r="92" spans="3:33">
      <c r="C92" s="2" t="s">
        <v>277</v>
      </c>
      <c r="D92" t="str">
        <f t="shared" si="34"/>
        <v>确定和整合依赖关系</v>
      </c>
      <c r="G92" s="4" t="s">
        <v>379</v>
      </c>
      <c r="I92" s="3" t="s">
        <v>380</v>
      </c>
      <c r="L92" t="s">
        <v>24</v>
      </c>
      <c r="M92" t="str">
        <f t="shared" si="24"/>
        <v>6.3 排列活动顺序</v>
      </c>
      <c r="N92" t="s">
        <v>24</v>
      </c>
      <c r="O92" t="str">
        <f t="shared" si="25"/>
        <v>确定和整合依赖关系</v>
      </c>
      <c r="P92" t="s">
        <v>24</v>
      </c>
      <c r="Q92" t="str">
        <f t="shared" si="26"/>
        <v>确定和整合依赖关系</v>
      </c>
      <c r="R92" t="s">
        <v>24</v>
      </c>
      <c r="S92" t="str">
        <f t="shared" si="27"/>
        <v>2确定和整合依赖关系</v>
      </c>
      <c r="T92" t="s">
        <v>24</v>
      </c>
      <c r="U92" t="str">
        <f t="shared" si="28"/>
        <v/>
      </c>
      <c r="V92" t="s">
        <v>24</v>
      </c>
      <c r="W92" t="s">
        <v>24</v>
      </c>
      <c r="X92" t="str">
        <f t="shared" si="29"/>
        <v/>
      </c>
      <c r="Y92" t="s">
        <v>24</v>
      </c>
      <c r="Z92" t="str">
        <f t="shared" si="30"/>
        <v>[确定和整合依赖关系](工具-确定和整合依赖关系)</v>
      </c>
      <c r="AA92" t="s">
        <v>24</v>
      </c>
      <c r="AB92" t="str">
        <f t="shared" si="31"/>
        <v>确定和整合依赖关系</v>
      </c>
      <c r="AC92" t="s">
        <v>24</v>
      </c>
      <c r="AD92" t="str">
        <f t="shared" si="32"/>
        <v>2确定和整合依赖关系</v>
      </c>
      <c r="AE92" t="s">
        <v>24</v>
      </c>
      <c r="AF92" t="str">
        <f t="shared" si="33"/>
        <v/>
      </c>
      <c r="AG92" t="s">
        <v>24</v>
      </c>
    </row>
    <row r="93" spans="3:33">
      <c r="C93" s="2" t="s">
        <v>277</v>
      </c>
      <c r="D93" t="str">
        <f t="shared" si="34"/>
        <v>提前量和滞后量</v>
      </c>
      <c r="G93" s="4" t="s">
        <v>381</v>
      </c>
      <c r="I93" s="3" t="s">
        <v>382</v>
      </c>
      <c r="L93" t="s">
        <v>24</v>
      </c>
      <c r="M93" t="str">
        <f t="shared" si="24"/>
        <v>6.3 排列活动顺序</v>
      </c>
      <c r="N93" t="s">
        <v>24</v>
      </c>
      <c r="O93" t="str">
        <f t="shared" si="25"/>
        <v>提前量和滞后量</v>
      </c>
      <c r="P93" t="s">
        <v>24</v>
      </c>
      <c r="Q93" t="str">
        <f t="shared" si="26"/>
        <v>提前量和滞后量</v>
      </c>
      <c r="R93" t="s">
        <v>24</v>
      </c>
      <c r="S93" t="str">
        <f t="shared" si="27"/>
        <v>3提前量和滞后量</v>
      </c>
      <c r="T93" t="s">
        <v>24</v>
      </c>
      <c r="U93" t="str">
        <f t="shared" si="28"/>
        <v/>
      </c>
      <c r="V93" t="s">
        <v>24</v>
      </c>
      <c r="W93" t="s">
        <v>24</v>
      </c>
      <c r="X93" t="str">
        <f t="shared" si="29"/>
        <v/>
      </c>
      <c r="Y93" t="s">
        <v>24</v>
      </c>
      <c r="Z93" t="str">
        <f t="shared" si="30"/>
        <v>[提前量和滞后量](工具-提前量和滞后量)</v>
      </c>
      <c r="AA93" t="s">
        <v>24</v>
      </c>
      <c r="AB93" t="str">
        <f t="shared" si="31"/>
        <v>提前量和滞后量</v>
      </c>
      <c r="AC93" t="s">
        <v>24</v>
      </c>
      <c r="AD93" t="str">
        <f t="shared" si="32"/>
        <v>3提前量和滞后量</v>
      </c>
      <c r="AE93" t="s">
        <v>24</v>
      </c>
      <c r="AF93" t="str">
        <f t="shared" si="33"/>
        <v/>
      </c>
      <c r="AG93" t="s">
        <v>24</v>
      </c>
    </row>
    <row r="94" spans="3:33">
      <c r="C94" s="2" t="s">
        <v>277</v>
      </c>
      <c r="D94" t="str">
        <f t="shared" si="34"/>
        <v>项目管理信息系统</v>
      </c>
      <c r="G94" s="4" t="s">
        <v>323</v>
      </c>
      <c r="I94" s="3" t="s">
        <v>383</v>
      </c>
      <c r="L94" t="s">
        <v>24</v>
      </c>
      <c r="M94" t="str">
        <f t="shared" si="24"/>
        <v>6.3 排列活动顺序</v>
      </c>
      <c r="N94" t="s">
        <v>24</v>
      </c>
      <c r="O94" t="str">
        <f t="shared" si="25"/>
        <v>项目管理信息系统</v>
      </c>
      <c r="P94" t="s">
        <v>24</v>
      </c>
      <c r="Q94" t="str">
        <f t="shared" si="26"/>
        <v>项目管理信息系统</v>
      </c>
      <c r="R94" t="s">
        <v>24</v>
      </c>
      <c r="S94" t="str">
        <f t="shared" si="27"/>
        <v>4项目管理信息系统</v>
      </c>
      <c r="T94" t="s">
        <v>24</v>
      </c>
      <c r="U94" t="str">
        <f t="shared" si="28"/>
        <v/>
      </c>
      <c r="V94" t="s">
        <v>24</v>
      </c>
      <c r="W94" t="s">
        <v>24</v>
      </c>
      <c r="X94" t="str">
        <f t="shared" si="29"/>
        <v/>
      </c>
      <c r="Y94" t="s">
        <v>24</v>
      </c>
      <c r="Z94" t="str">
        <f t="shared" si="30"/>
        <v>[项目管理信息系统](工具-项目管理信息系统)</v>
      </c>
      <c r="AA94" t="s">
        <v>24</v>
      </c>
      <c r="AB94" t="str">
        <f t="shared" si="31"/>
        <v>项目管理信息系统</v>
      </c>
      <c r="AC94" t="s">
        <v>24</v>
      </c>
      <c r="AD94" t="str">
        <f t="shared" si="32"/>
        <v>4项目管理信息系统</v>
      </c>
      <c r="AE94" t="s">
        <v>24</v>
      </c>
      <c r="AF94" t="str">
        <f t="shared" si="33"/>
        <v/>
      </c>
      <c r="AG94" t="s">
        <v>24</v>
      </c>
    </row>
    <row r="95" spans="3:33">
      <c r="C95" s="2" t="s">
        <v>278</v>
      </c>
      <c r="D95" t="str">
        <f t="shared" si="34"/>
        <v>专家判断</v>
      </c>
      <c r="G95" s="4" t="s">
        <v>269</v>
      </c>
      <c r="I95" s="3" t="s">
        <v>309</v>
      </c>
      <c r="L95" t="s">
        <v>24</v>
      </c>
      <c r="M95" t="str">
        <f t="shared" si="24"/>
        <v>6.4 估算活动持续时间</v>
      </c>
      <c r="N95" t="s">
        <v>24</v>
      </c>
      <c r="O95" t="str">
        <f t="shared" si="25"/>
        <v>专家判断</v>
      </c>
      <c r="P95" t="s">
        <v>24</v>
      </c>
      <c r="Q95" t="str">
        <f t="shared" si="26"/>
        <v>专家判断</v>
      </c>
      <c r="R95" t="s">
        <v>24</v>
      </c>
      <c r="S95" t="str">
        <f t="shared" si="27"/>
        <v>1专家判断</v>
      </c>
      <c r="T95" t="s">
        <v>24</v>
      </c>
      <c r="U95" t="str">
        <f t="shared" si="28"/>
        <v/>
      </c>
      <c r="V95" t="s">
        <v>24</v>
      </c>
      <c r="W95" t="s">
        <v>24</v>
      </c>
      <c r="X95" t="str">
        <f t="shared" si="29"/>
        <v>6.4 估算活动持续时间</v>
      </c>
      <c r="Y95" t="s">
        <v>24</v>
      </c>
      <c r="Z95" t="str">
        <f t="shared" si="30"/>
        <v>[专家判断](工具-专家判断)</v>
      </c>
      <c r="AA95" t="s">
        <v>24</v>
      </c>
      <c r="AB95" t="str">
        <f t="shared" si="31"/>
        <v>专家判断</v>
      </c>
      <c r="AC95" t="s">
        <v>24</v>
      </c>
      <c r="AD95" t="str">
        <f t="shared" si="32"/>
        <v>1专家判断</v>
      </c>
      <c r="AE95" t="s">
        <v>24</v>
      </c>
      <c r="AF95" t="str">
        <f t="shared" si="33"/>
        <v/>
      </c>
      <c r="AG95" t="s">
        <v>24</v>
      </c>
    </row>
    <row r="96" spans="3:33">
      <c r="C96" s="2" t="s">
        <v>278</v>
      </c>
      <c r="D96" t="str">
        <f t="shared" si="34"/>
        <v>类比估算</v>
      </c>
      <c r="G96" s="4" t="s">
        <v>384</v>
      </c>
      <c r="I96" s="3" t="s">
        <v>385</v>
      </c>
      <c r="L96" t="s">
        <v>24</v>
      </c>
      <c r="M96" t="str">
        <f t="shared" si="24"/>
        <v>6.4 估算活动持续时间</v>
      </c>
      <c r="N96" t="s">
        <v>24</v>
      </c>
      <c r="O96" t="str">
        <f t="shared" si="25"/>
        <v>类比估算</v>
      </c>
      <c r="P96" t="s">
        <v>24</v>
      </c>
      <c r="Q96" t="str">
        <f t="shared" si="26"/>
        <v>类比估算</v>
      </c>
      <c r="R96" t="s">
        <v>24</v>
      </c>
      <c r="S96" t="str">
        <f t="shared" si="27"/>
        <v>2类比估算</v>
      </c>
      <c r="T96" t="s">
        <v>24</v>
      </c>
      <c r="U96" t="str">
        <f t="shared" si="28"/>
        <v/>
      </c>
      <c r="V96" t="s">
        <v>24</v>
      </c>
      <c r="W96" t="s">
        <v>24</v>
      </c>
      <c r="X96" t="str">
        <f t="shared" si="29"/>
        <v/>
      </c>
      <c r="Y96" t="s">
        <v>24</v>
      </c>
      <c r="Z96" t="str">
        <f t="shared" si="30"/>
        <v>[类比估算](工具-类比估算)</v>
      </c>
      <c r="AA96" t="s">
        <v>24</v>
      </c>
      <c r="AB96" t="str">
        <f t="shared" si="31"/>
        <v>类比估算</v>
      </c>
      <c r="AC96" t="s">
        <v>24</v>
      </c>
      <c r="AD96" t="str">
        <f t="shared" si="32"/>
        <v>2类比估算</v>
      </c>
      <c r="AE96" t="s">
        <v>24</v>
      </c>
      <c r="AF96" t="str">
        <f t="shared" si="33"/>
        <v/>
      </c>
      <c r="AG96" t="s">
        <v>24</v>
      </c>
    </row>
    <row r="97" spans="3:33">
      <c r="C97" s="2" t="s">
        <v>278</v>
      </c>
      <c r="D97" t="str">
        <f t="shared" si="34"/>
        <v>参数估算</v>
      </c>
      <c r="G97" s="4" t="s">
        <v>386</v>
      </c>
      <c r="I97" s="3" t="s">
        <v>387</v>
      </c>
      <c r="L97" t="s">
        <v>24</v>
      </c>
      <c r="M97" t="str">
        <f t="shared" si="24"/>
        <v>6.4 估算活动持续时间</v>
      </c>
      <c r="N97" t="s">
        <v>24</v>
      </c>
      <c r="O97" t="str">
        <f t="shared" si="25"/>
        <v>参数估算</v>
      </c>
      <c r="P97" t="s">
        <v>24</v>
      </c>
      <c r="Q97" t="str">
        <f t="shared" si="26"/>
        <v>参数估算</v>
      </c>
      <c r="R97" t="s">
        <v>24</v>
      </c>
      <c r="S97" t="str">
        <f t="shared" si="27"/>
        <v>3参数估算</v>
      </c>
      <c r="T97" t="s">
        <v>24</v>
      </c>
      <c r="U97" t="str">
        <f t="shared" si="28"/>
        <v/>
      </c>
      <c r="V97" t="s">
        <v>24</v>
      </c>
      <c r="W97" t="s">
        <v>24</v>
      </c>
      <c r="X97" t="str">
        <f t="shared" si="29"/>
        <v/>
      </c>
      <c r="Y97" t="s">
        <v>24</v>
      </c>
      <c r="Z97" t="str">
        <f t="shared" si="30"/>
        <v>[参数估算](工具-参数估算)</v>
      </c>
      <c r="AA97" t="s">
        <v>24</v>
      </c>
      <c r="AB97" t="str">
        <f t="shared" si="31"/>
        <v>参数估算</v>
      </c>
      <c r="AC97" t="s">
        <v>24</v>
      </c>
      <c r="AD97" t="str">
        <f t="shared" si="32"/>
        <v>3参数估算</v>
      </c>
      <c r="AE97" t="s">
        <v>24</v>
      </c>
      <c r="AF97" t="str">
        <f t="shared" si="33"/>
        <v/>
      </c>
      <c r="AG97" t="s">
        <v>24</v>
      </c>
    </row>
    <row r="98" spans="3:33">
      <c r="C98" s="2" t="s">
        <v>278</v>
      </c>
      <c r="D98" t="str">
        <f t="shared" si="34"/>
        <v>三点估算</v>
      </c>
      <c r="G98" s="4" t="s">
        <v>388</v>
      </c>
      <c r="I98" s="3" t="s">
        <v>389</v>
      </c>
      <c r="L98" t="s">
        <v>24</v>
      </c>
      <c r="M98" t="str">
        <f t="shared" si="24"/>
        <v>6.4 估算活动持续时间</v>
      </c>
      <c r="N98" t="s">
        <v>24</v>
      </c>
      <c r="O98" t="str">
        <f t="shared" si="25"/>
        <v>三点估算</v>
      </c>
      <c r="P98" t="s">
        <v>24</v>
      </c>
      <c r="Q98" t="str">
        <f t="shared" si="26"/>
        <v>三点估算</v>
      </c>
      <c r="R98" t="s">
        <v>24</v>
      </c>
      <c r="S98" t="str">
        <f t="shared" si="27"/>
        <v>4三点估算</v>
      </c>
      <c r="T98" t="s">
        <v>24</v>
      </c>
      <c r="U98" t="str">
        <f t="shared" si="28"/>
        <v/>
      </c>
      <c r="V98" t="s">
        <v>24</v>
      </c>
      <c r="W98" t="s">
        <v>24</v>
      </c>
      <c r="X98" t="str">
        <f t="shared" si="29"/>
        <v/>
      </c>
      <c r="Y98" t="s">
        <v>24</v>
      </c>
      <c r="Z98" t="str">
        <f t="shared" si="30"/>
        <v>[三点估算](工具-三点估算)</v>
      </c>
      <c r="AA98" t="s">
        <v>24</v>
      </c>
      <c r="AB98" t="str">
        <f t="shared" si="31"/>
        <v>三点估算</v>
      </c>
      <c r="AC98" t="s">
        <v>24</v>
      </c>
      <c r="AD98" t="str">
        <f t="shared" si="32"/>
        <v>4三点估算</v>
      </c>
      <c r="AE98" t="s">
        <v>24</v>
      </c>
      <c r="AF98" t="str">
        <f t="shared" si="33"/>
        <v/>
      </c>
      <c r="AG98" t="s">
        <v>24</v>
      </c>
    </row>
    <row r="99" spans="3:33">
      <c r="C99" s="2" t="s">
        <v>278</v>
      </c>
      <c r="D99" t="str">
        <f t="shared" si="34"/>
        <v>自下而上估算</v>
      </c>
      <c r="G99" s="4" t="s">
        <v>390</v>
      </c>
      <c r="I99" s="3" t="s">
        <v>391</v>
      </c>
      <c r="L99" t="s">
        <v>24</v>
      </c>
      <c r="M99" t="str">
        <f t="shared" si="24"/>
        <v>6.4 估算活动持续时间</v>
      </c>
      <c r="N99" t="s">
        <v>24</v>
      </c>
      <c r="O99" t="str">
        <f t="shared" si="25"/>
        <v>自下而上估算</v>
      </c>
      <c r="P99" t="s">
        <v>24</v>
      </c>
      <c r="Q99" t="str">
        <f t="shared" si="26"/>
        <v>自下而上估算</v>
      </c>
      <c r="R99" t="s">
        <v>24</v>
      </c>
      <c r="S99" t="str">
        <f t="shared" si="27"/>
        <v>5自下而上估算</v>
      </c>
      <c r="T99" t="s">
        <v>24</v>
      </c>
      <c r="U99" t="str">
        <f t="shared" si="28"/>
        <v/>
      </c>
      <c r="V99" t="s">
        <v>24</v>
      </c>
      <c r="W99" t="s">
        <v>24</v>
      </c>
      <c r="X99" t="str">
        <f t="shared" si="29"/>
        <v/>
      </c>
      <c r="Y99" t="s">
        <v>24</v>
      </c>
      <c r="Z99" t="str">
        <f t="shared" si="30"/>
        <v>[自下而上估算](工具-自下而上估算)</v>
      </c>
      <c r="AA99" t="s">
        <v>24</v>
      </c>
      <c r="AB99" t="str">
        <f t="shared" si="31"/>
        <v>自下而上估算</v>
      </c>
      <c r="AC99" t="s">
        <v>24</v>
      </c>
      <c r="AD99" t="str">
        <f t="shared" si="32"/>
        <v>5自下而上估算</v>
      </c>
      <c r="AE99" t="s">
        <v>24</v>
      </c>
      <c r="AF99" t="str">
        <f t="shared" si="33"/>
        <v/>
      </c>
      <c r="AG99" t="s">
        <v>24</v>
      </c>
    </row>
    <row r="100" spans="3:33">
      <c r="C100" s="2" t="s">
        <v>278</v>
      </c>
      <c r="D100" t="str">
        <f t="shared" si="34"/>
        <v>数据分析_备选方案分析</v>
      </c>
      <c r="G100" s="4" t="s">
        <v>335</v>
      </c>
      <c r="H100" s="3" t="s">
        <v>336</v>
      </c>
      <c r="I100" s="3" t="s">
        <v>392</v>
      </c>
      <c r="J100" s="3" t="s">
        <v>336</v>
      </c>
      <c r="L100" t="s">
        <v>24</v>
      </c>
      <c r="M100" t="str">
        <f t="shared" ref="M100:M131" si="35">C100</f>
        <v>6.4 估算活动持续时间</v>
      </c>
      <c r="N100" t="s">
        <v>24</v>
      </c>
      <c r="O100" t="str">
        <f t="shared" ref="O100:O131" si="36">G100</f>
        <v>数据分析</v>
      </c>
      <c r="P100" t="s">
        <v>24</v>
      </c>
      <c r="Q100" t="str">
        <f t="shared" ref="Q100:Q131" si="37">D100</f>
        <v>数据分析_备选方案分析</v>
      </c>
      <c r="R100" t="s">
        <v>24</v>
      </c>
      <c r="S100" t="str">
        <f t="shared" ref="S100:S131" si="38">I100</f>
        <v>6数据分析</v>
      </c>
      <c r="T100" t="s">
        <v>24</v>
      </c>
      <c r="U100" t="str">
        <f t="shared" ref="U100:U131" si="39">IF(J100="","",J100)</f>
        <v>备选方案分析</v>
      </c>
      <c r="V100" t="s">
        <v>24</v>
      </c>
      <c r="W100" t="s">
        <v>24</v>
      </c>
      <c r="X100" t="str">
        <f t="shared" ref="X100:X131" si="40">IF(M100&lt;&gt;M99,M100,"")</f>
        <v/>
      </c>
      <c r="Y100" t="s">
        <v>24</v>
      </c>
      <c r="Z100" t="str">
        <f t="shared" ref="Z100:Z131" si="41">IF(O100&lt;&gt;O99,"["&amp;O100&amp;"](工具-"&amp;O100&amp;")","")</f>
        <v>[数据分析](工具-数据分析)</v>
      </c>
      <c r="AA100" t="s">
        <v>24</v>
      </c>
      <c r="AB100" t="str">
        <f t="shared" ref="AB100:AB131" si="42">IF(Q100&lt;&gt;Q99,Q100,"")</f>
        <v>数据分析_备选方案分析</v>
      </c>
      <c r="AC100" t="s">
        <v>24</v>
      </c>
      <c r="AD100" t="str">
        <f t="shared" ref="AD100:AD131" si="43">IF(S100&lt;&gt;S99,S100,"")</f>
        <v>6数据分析</v>
      </c>
      <c r="AE100" t="s">
        <v>24</v>
      </c>
      <c r="AF100" t="str">
        <f t="shared" ref="AF100:AF131" si="44">U100</f>
        <v>备选方案分析</v>
      </c>
      <c r="AG100" t="s">
        <v>24</v>
      </c>
    </row>
    <row r="101" spans="3:33">
      <c r="C101" s="2" t="s">
        <v>278</v>
      </c>
      <c r="D101" t="str">
        <f t="shared" si="34"/>
        <v>数据分析_储备分析</v>
      </c>
      <c r="G101" s="4" t="s">
        <v>335</v>
      </c>
      <c r="H101" s="3" t="s">
        <v>393</v>
      </c>
      <c r="I101" s="3" t="s">
        <v>392</v>
      </c>
      <c r="J101" s="3" t="s">
        <v>393</v>
      </c>
      <c r="L101" t="s">
        <v>24</v>
      </c>
      <c r="M101" t="str">
        <f t="shared" si="35"/>
        <v>6.4 估算活动持续时间</v>
      </c>
      <c r="N101" t="s">
        <v>24</v>
      </c>
      <c r="O101" t="str">
        <f t="shared" si="36"/>
        <v>数据分析</v>
      </c>
      <c r="P101" t="s">
        <v>24</v>
      </c>
      <c r="Q101" t="str">
        <f t="shared" si="37"/>
        <v>数据分析_储备分析</v>
      </c>
      <c r="R101" t="s">
        <v>24</v>
      </c>
      <c r="S101" t="str">
        <f t="shared" si="38"/>
        <v>6数据分析</v>
      </c>
      <c r="T101" t="s">
        <v>24</v>
      </c>
      <c r="U101" t="str">
        <f t="shared" si="39"/>
        <v>储备分析</v>
      </c>
      <c r="V101" t="s">
        <v>24</v>
      </c>
      <c r="W101" t="s">
        <v>24</v>
      </c>
      <c r="X101" t="str">
        <f t="shared" si="40"/>
        <v/>
      </c>
      <c r="Y101" t="s">
        <v>24</v>
      </c>
      <c r="Z101" t="str">
        <f t="shared" si="41"/>
        <v/>
      </c>
      <c r="AA101" t="s">
        <v>24</v>
      </c>
      <c r="AB101" t="str">
        <f t="shared" si="42"/>
        <v>数据分析_储备分析</v>
      </c>
      <c r="AC101" t="s">
        <v>24</v>
      </c>
      <c r="AD101" t="str">
        <f t="shared" si="43"/>
        <v/>
      </c>
      <c r="AE101" t="s">
        <v>24</v>
      </c>
      <c r="AF101" t="str">
        <f t="shared" si="44"/>
        <v>储备分析</v>
      </c>
      <c r="AG101" t="s">
        <v>24</v>
      </c>
    </row>
    <row r="102" spans="3:33">
      <c r="C102" s="2" t="s">
        <v>278</v>
      </c>
      <c r="D102" t="str">
        <f t="shared" si="34"/>
        <v>决策</v>
      </c>
      <c r="G102" s="4" t="s">
        <v>343</v>
      </c>
      <c r="I102" s="3" t="s">
        <v>394</v>
      </c>
      <c r="L102" t="s">
        <v>24</v>
      </c>
      <c r="M102" t="str">
        <f t="shared" si="35"/>
        <v>6.4 估算活动持续时间</v>
      </c>
      <c r="N102" t="s">
        <v>24</v>
      </c>
      <c r="O102" t="str">
        <f t="shared" si="36"/>
        <v>决策</v>
      </c>
      <c r="P102" t="s">
        <v>24</v>
      </c>
      <c r="Q102" t="str">
        <f t="shared" si="37"/>
        <v>决策</v>
      </c>
      <c r="R102" t="s">
        <v>24</v>
      </c>
      <c r="S102" t="str">
        <f t="shared" si="38"/>
        <v>7决策</v>
      </c>
      <c r="T102" t="s">
        <v>24</v>
      </c>
      <c r="U102" t="str">
        <f t="shared" si="39"/>
        <v/>
      </c>
      <c r="V102" t="s">
        <v>24</v>
      </c>
      <c r="W102" t="s">
        <v>24</v>
      </c>
      <c r="X102" t="str">
        <f t="shared" si="40"/>
        <v/>
      </c>
      <c r="Y102" t="s">
        <v>24</v>
      </c>
      <c r="Z102" t="str">
        <f t="shared" si="41"/>
        <v>[决策](工具-决策)</v>
      </c>
      <c r="AA102" t="s">
        <v>24</v>
      </c>
      <c r="AB102" t="str">
        <f t="shared" si="42"/>
        <v>决策</v>
      </c>
      <c r="AC102" t="s">
        <v>24</v>
      </c>
      <c r="AD102" t="str">
        <f t="shared" si="43"/>
        <v>7决策</v>
      </c>
      <c r="AE102" t="s">
        <v>24</v>
      </c>
      <c r="AF102" t="str">
        <f t="shared" si="44"/>
        <v/>
      </c>
      <c r="AG102" t="s">
        <v>24</v>
      </c>
    </row>
    <row r="103" spans="3:33">
      <c r="C103" s="2" t="s">
        <v>278</v>
      </c>
      <c r="D103" t="str">
        <f t="shared" si="34"/>
        <v>会议</v>
      </c>
      <c r="G103" s="4" t="s">
        <v>320</v>
      </c>
      <c r="I103" s="3" t="s">
        <v>395</v>
      </c>
      <c r="L103" t="s">
        <v>24</v>
      </c>
      <c r="M103" t="str">
        <f t="shared" si="35"/>
        <v>6.4 估算活动持续时间</v>
      </c>
      <c r="N103" t="s">
        <v>24</v>
      </c>
      <c r="O103" t="str">
        <f t="shared" si="36"/>
        <v>会议</v>
      </c>
      <c r="P103" t="s">
        <v>24</v>
      </c>
      <c r="Q103" t="str">
        <f t="shared" si="37"/>
        <v>会议</v>
      </c>
      <c r="R103" t="s">
        <v>24</v>
      </c>
      <c r="S103" t="str">
        <f t="shared" si="38"/>
        <v>8会议</v>
      </c>
      <c r="T103" t="s">
        <v>24</v>
      </c>
      <c r="U103" t="str">
        <f t="shared" si="39"/>
        <v/>
      </c>
      <c r="V103" t="s">
        <v>24</v>
      </c>
      <c r="W103" t="s">
        <v>24</v>
      </c>
      <c r="X103" t="str">
        <f t="shared" si="40"/>
        <v/>
      </c>
      <c r="Y103" t="s">
        <v>24</v>
      </c>
      <c r="Z103" t="str">
        <f t="shared" si="41"/>
        <v>[会议](工具-会议)</v>
      </c>
      <c r="AA103" t="s">
        <v>24</v>
      </c>
      <c r="AB103" t="str">
        <f t="shared" si="42"/>
        <v>会议</v>
      </c>
      <c r="AC103" t="s">
        <v>24</v>
      </c>
      <c r="AD103" t="str">
        <f t="shared" si="43"/>
        <v>8会议</v>
      </c>
      <c r="AE103" t="s">
        <v>24</v>
      </c>
      <c r="AF103" t="str">
        <f t="shared" si="44"/>
        <v/>
      </c>
      <c r="AG103" t="s">
        <v>24</v>
      </c>
    </row>
    <row r="104" spans="3:33">
      <c r="C104" s="2" t="s">
        <v>280</v>
      </c>
      <c r="D104" t="str">
        <f t="shared" si="34"/>
        <v>进度网络分析</v>
      </c>
      <c r="G104" s="4" t="s">
        <v>396</v>
      </c>
      <c r="I104" s="3" t="s">
        <v>397</v>
      </c>
      <c r="L104" t="s">
        <v>24</v>
      </c>
      <c r="M104" t="str">
        <f t="shared" si="35"/>
        <v>6.5 制定进度计划</v>
      </c>
      <c r="N104" t="s">
        <v>24</v>
      </c>
      <c r="O104" t="str">
        <f t="shared" si="36"/>
        <v>进度网络分析</v>
      </c>
      <c r="P104" t="s">
        <v>24</v>
      </c>
      <c r="Q104" t="str">
        <f t="shared" si="37"/>
        <v>进度网络分析</v>
      </c>
      <c r="R104" t="s">
        <v>24</v>
      </c>
      <c r="S104" t="str">
        <f t="shared" si="38"/>
        <v>1进度网络分析</v>
      </c>
      <c r="T104" t="s">
        <v>24</v>
      </c>
      <c r="U104" t="str">
        <f t="shared" si="39"/>
        <v/>
      </c>
      <c r="V104" t="s">
        <v>24</v>
      </c>
      <c r="W104" t="s">
        <v>24</v>
      </c>
      <c r="X104" t="str">
        <f t="shared" si="40"/>
        <v>6.5 制定进度计划</v>
      </c>
      <c r="Y104" t="s">
        <v>24</v>
      </c>
      <c r="Z104" t="str">
        <f t="shared" si="41"/>
        <v>[进度网络分析](工具-进度网络分析)</v>
      </c>
      <c r="AA104" t="s">
        <v>24</v>
      </c>
      <c r="AB104" t="str">
        <f t="shared" si="42"/>
        <v>进度网络分析</v>
      </c>
      <c r="AC104" t="s">
        <v>24</v>
      </c>
      <c r="AD104" t="str">
        <f t="shared" si="43"/>
        <v>1进度网络分析</v>
      </c>
      <c r="AE104" t="s">
        <v>24</v>
      </c>
      <c r="AF104" t="str">
        <f t="shared" si="44"/>
        <v/>
      </c>
      <c r="AG104" t="s">
        <v>24</v>
      </c>
    </row>
    <row r="105" spans="3:33">
      <c r="C105" s="2" t="s">
        <v>280</v>
      </c>
      <c r="D105" t="str">
        <f t="shared" si="34"/>
        <v>关键路径法</v>
      </c>
      <c r="G105" s="4" t="s">
        <v>398</v>
      </c>
      <c r="I105" s="3" t="s">
        <v>399</v>
      </c>
      <c r="L105" t="s">
        <v>24</v>
      </c>
      <c r="M105" t="str">
        <f t="shared" si="35"/>
        <v>6.5 制定进度计划</v>
      </c>
      <c r="N105" t="s">
        <v>24</v>
      </c>
      <c r="O105" t="str">
        <f t="shared" si="36"/>
        <v>关键路径法</v>
      </c>
      <c r="P105" t="s">
        <v>24</v>
      </c>
      <c r="Q105" t="str">
        <f t="shared" si="37"/>
        <v>关键路径法</v>
      </c>
      <c r="R105" t="s">
        <v>24</v>
      </c>
      <c r="S105" t="str">
        <f t="shared" si="38"/>
        <v>2关键路径法</v>
      </c>
      <c r="T105" t="s">
        <v>24</v>
      </c>
      <c r="U105" t="str">
        <f t="shared" si="39"/>
        <v/>
      </c>
      <c r="V105" t="s">
        <v>24</v>
      </c>
      <c r="W105" t="s">
        <v>24</v>
      </c>
      <c r="X105" t="str">
        <f t="shared" si="40"/>
        <v/>
      </c>
      <c r="Y105" t="s">
        <v>24</v>
      </c>
      <c r="Z105" t="str">
        <f t="shared" si="41"/>
        <v>[关键路径法](工具-关键路径法)</v>
      </c>
      <c r="AA105" t="s">
        <v>24</v>
      </c>
      <c r="AB105" t="str">
        <f t="shared" si="42"/>
        <v>关键路径法</v>
      </c>
      <c r="AC105" t="s">
        <v>24</v>
      </c>
      <c r="AD105" t="str">
        <f t="shared" si="43"/>
        <v>2关键路径法</v>
      </c>
      <c r="AE105" t="s">
        <v>24</v>
      </c>
      <c r="AF105" t="str">
        <f t="shared" si="44"/>
        <v/>
      </c>
      <c r="AG105" t="s">
        <v>24</v>
      </c>
    </row>
    <row r="106" spans="3:33">
      <c r="C106" s="2" t="s">
        <v>280</v>
      </c>
      <c r="D106" t="str">
        <f t="shared" si="34"/>
        <v>资源优化</v>
      </c>
      <c r="G106" s="4" t="s">
        <v>400</v>
      </c>
      <c r="I106" s="3" t="s">
        <v>401</v>
      </c>
      <c r="L106" t="s">
        <v>24</v>
      </c>
      <c r="M106" t="str">
        <f t="shared" si="35"/>
        <v>6.5 制定进度计划</v>
      </c>
      <c r="N106" t="s">
        <v>24</v>
      </c>
      <c r="O106" t="str">
        <f t="shared" si="36"/>
        <v>资源优化</v>
      </c>
      <c r="P106" t="s">
        <v>24</v>
      </c>
      <c r="Q106" t="str">
        <f t="shared" si="37"/>
        <v>资源优化</v>
      </c>
      <c r="R106" t="s">
        <v>24</v>
      </c>
      <c r="S106" t="str">
        <f t="shared" si="38"/>
        <v>3资源优化</v>
      </c>
      <c r="T106" t="s">
        <v>24</v>
      </c>
      <c r="U106" t="str">
        <f t="shared" si="39"/>
        <v/>
      </c>
      <c r="V106" t="s">
        <v>24</v>
      </c>
      <c r="W106" t="s">
        <v>24</v>
      </c>
      <c r="X106" t="str">
        <f t="shared" si="40"/>
        <v/>
      </c>
      <c r="Y106" t="s">
        <v>24</v>
      </c>
      <c r="Z106" t="str">
        <f t="shared" si="41"/>
        <v>[资源优化](工具-资源优化)</v>
      </c>
      <c r="AA106" t="s">
        <v>24</v>
      </c>
      <c r="AB106" t="str">
        <f t="shared" si="42"/>
        <v>资源优化</v>
      </c>
      <c r="AC106" t="s">
        <v>24</v>
      </c>
      <c r="AD106" t="str">
        <f t="shared" si="43"/>
        <v>3资源优化</v>
      </c>
      <c r="AE106" t="s">
        <v>24</v>
      </c>
      <c r="AF106" t="str">
        <f t="shared" si="44"/>
        <v/>
      </c>
      <c r="AG106" t="s">
        <v>24</v>
      </c>
    </row>
    <row r="107" spans="3:33">
      <c r="C107" s="2" t="s">
        <v>280</v>
      </c>
      <c r="D107" t="str">
        <f t="shared" si="34"/>
        <v>数据分析_假设情景分析</v>
      </c>
      <c r="G107" s="4" t="s">
        <v>335</v>
      </c>
      <c r="H107" s="3" t="s">
        <v>402</v>
      </c>
      <c r="I107" s="3" t="s">
        <v>403</v>
      </c>
      <c r="J107" s="3" t="s">
        <v>402</v>
      </c>
      <c r="L107" t="s">
        <v>24</v>
      </c>
      <c r="M107" t="str">
        <f t="shared" si="35"/>
        <v>6.5 制定进度计划</v>
      </c>
      <c r="N107" t="s">
        <v>24</v>
      </c>
      <c r="O107" t="str">
        <f t="shared" si="36"/>
        <v>数据分析</v>
      </c>
      <c r="P107" t="s">
        <v>24</v>
      </c>
      <c r="Q107" t="str">
        <f t="shared" si="37"/>
        <v>数据分析_假设情景分析</v>
      </c>
      <c r="R107" t="s">
        <v>24</v>
      </c>
      <c r="S107" t="str">
        <f t="shared" si="38"/>
        <v>4数据分析</v>
      </c>
      <c r="T107" t="s">
        <v>24</v>
      </c>
      <c r="U107" t="str">
        <f t="shared" si="39"/>
        <v>假设情景分析</v>
      </c>
      <c r="V107" t="s">
        <v>24</v>
      </c>
      <c r="W107" t="s">
        <v>24</v>
      </c>
      <c r="X107" t="str">
        <f t="shared" si="40"/>
        <v/>
      </c>
      <c r="Y107" t="s">
        <v>24</v>
      </c>
      <c r="Z107" t="str">
        <f t="shared" si="41"/>
        <v>[数据分析](工具-数据分析)</v>
      </c>
      <c r="AA107" t="s">
        <v>24</v>
      </c>
      <c r="AB107" t="str">
        <f t="shared" si="42"/>
        <v>数据分析_假设情景分析</v>
      </c>
      <c r="AC107" t="s">
        <v>24</v>
      </c>
      <c r="AD107" t="str">
        <f t="shared" si="43"/>
        <v>4数据分析</v>
      </c>
      <c r="AE107" t="s">
        <v>24</v>
      </c>
      <c r="AF107" t="str">
        <f t="shared" si="44"/>
        <v>假设情景分析</v>
      </c>
      <c r="AG107" t="s">
        <v>24</v>
      </c>
    </row>
    <row r="108" spans="3:33">
      <c r="C108" s="2" t="s">
        <v>280</v>
      </c>
      <c r="D108" t="str">
        <f t="shared" ref="D108:D119" si="45">IF(H108="",G108,G108&amp;"_"&amp;H108)</f>
        <v>数据分析_模拟</v>
      </c>
      <c r="G108" s="4" t="s">
        <v>335</v>
      </c>
      <c r="H108" s="3" t="s">
        <v>404</v>
      </c>
      <c r="I108" s="3" t="s">
        <v>403</v>
      </c>
      <c r="J108" s="3" t="s">
        <v>404</v>
      </c>
      <c r="L108" t="s">
        <v>24</v>
      </c>
      <c r="M108" t="str">
        <f t="shared" si="35"/>
        <v>6.5 制定进度计划</v>
      </c>
      <c r="N108" t="s">
        <v>24</v>
      </c>
      <c r="O108" t="str">
        <f t="shared" si="36"/>
        <v>数据分析</v>
      </c>
      <c r="P108" t="s">
        <v>24</v>
      </c>
      <c r="Q108" t="str">
        <f t="shared" si="37"/>
        <v>数据分析_模拟</v>
      </c>
      <c r="R108" t="s">
        <v>24</v>
      </c>
      <c r="S108" t="str">
        <f t="shared" si="38"/>
        <v>4数据分析</v>
      </c>
      <c r="T108" t="s">
        <v>24</v>
      </c>
      <c r="U108" t="str">
        <f t="shared" si="39"/>
        <v>模拟</v>
      </c>
      <c r="V108" t="s">
        <v>24</v>
      </c>
      <c r="W108" t="s">
        <v>24</v>
      </c>
      <c r="X108" t="str">
        <f t="shared" si="40"/>
        <v/>
      </c>
      <c r="Y108" t="s">
        <v>24</v>
      </c>
      <c r="Z108" t="str">
        <f t="shared" si="41"/>
        <v/>
      </c>
      <c r="AA108" t="s">
        <v>24</v>
      </c>
      <c r="AB108" t="str">
        <f t="shared" si="42"/>
        <v>数据分析_模拟</v>
      </c>
      <c r="AC108" t="s">
        <v>24</v>
      </c>
      <c r="AD108" t="str">
        <f t="shared" si="43"/>
        <v/>
      </c>
      <c r="AE108" t="s">
        <v>24</v>
      </c>
      <c r="AF108" t="str">
        <f t="shared" si="44"/>
        <v>模拟</v>
      </c>
      <c r="AG108" t="s">
        <v>24</v>
      </c>
    </row>
    <row r="109" spans="3:33">
      <c r="C109" s="2" t="s">
        <v>280</v>
      </c>
      <c r="D109" t="str">
        <f t="shared" si="45"/>
        <v>提前量和滞后量</v>
      </c>
      <c r="G109" s="4" t="s">
        <v>381</v>
      </c>
      <c r="I109" s="3" t="s">
        <v>405</v>
      </c>
      <c r="L109" t="s">
        <v>24</v>
      </c>
      <c r="M109" t="str">
        <f t="shared" si="35"/>
        <v>6.5 制定进度计划</v>
      </c>
      <c r="N109" t="s">
        <v>24</v>
      </c>
      <c r="O109" t="str">
        <f t="shared" si="36"/>
        <v>提前量和滞后量</v>
      </c>
      <c r="P109" t="s">
        <v>24</v>
      </c>
      <c r="Q109" t="str">
        <f t="shared" si="37"/>
        <v>提前量和滞后量</v>
      </c>
      <c r="R109" t="s">
        <v>24</v>
      </c>
      <c r="S109" t="str">
        <f t="shared" si="38"/>
        <v>5提前量和滞后量</v>
      </c>
      <c r="T109" t="s">
        <v>24</v>
      </c>
      <c r="U109" t="str">
        <f t="shared" si="39"/>
        <v/>
      </c>
      <c r="V109" t="s">
        <v>24</v>
      </c>
      <c r="W109" t="s">
        <v>24</v>
      </c>
      <c r="X109" t="str">
        <f t="shared" si="40"/>
        <v/>
      </c>
      <c r="Y109" t="s">
        <v>24</v>
      </c>
      <c r="Z109" t="str">
        <f t="shared" si="41"/>
        <v>[提前量和滞后量](工具-提前量和滞后量)</v>
      </c>
      <c r="AA109" t="s">
        <v>24</v>
      </c>
      <c r="AB109" t="str">
        <f t="shared" si="42"/>
        <v>提前量和滞后量</v>
      </c>
      <c r="AC109" t="s">
        <v>24</v>
      </c>
      <c r="AD109" t="str">
        <f t="shared" si="43"/>
        <v>5提前量和滞后量</v>
      </c>
      <c r="AE109" t="s">
        <v>24</v>
      </c>
      <c r="AF109" t="str">
        <f t="shared" si="44"/>
        <v/>
      </c>
      <c r="AG109" t="s">
        <v>24</v>
      </c>
    </row>
    <row r="110" spans="3:33">
      <c r="C110" s="2" t="s">
        <v>280</v>
      </c>
      <c r="D110" t="str">
        <f t="shared" si="45"/>
        <v>进度压缩</v>
      </c>
      <c r="G110" s="4" t="s">
        <v>406</v>
      </c>
      <c r="I110" s="3" t="s">
        <v>407</v>
      </c>
      <c r="L110" t="s">
        <v>24</v>
      </c>
      <c r="M110" t="str">
        <f t="shared" si="35"/>
        <v>6.5 制定进度计划</v>
      </c>
      <c r="N110" t="s">
        <v>24</v>
      </c>
      <c r="O110" t="str">
        <f t="shared" si="36"/>
        <v>进度压缩</v>
      </c>
      <c r="P110" t="s">
        <v>24</v>
      </c>
      <c r="Q110" t="str">
        <f t="shared" si="37"/>
        <v>进度压缩</v>
      </c>
      <c r="R110" t="s">
        <v>24</v>
      </c>
      <c r="S110" t="str">
        <f t="shared" si="38"/>
        <v>6进度压缩</v>
      </c>
      <c r="T110" t="s">
        <v>24</v>
      </c>
      <c r="U110" t="str">
        <f t="shared" si="39"/>
        <v/>
      </c>
      <c r="V110" t="s">
        <v>24</v>
      </c>
      <c r="W110" t="s">
        <v>24</v>
      </c>
      <c r="X110" t="str">
        <f t="shared" si="40"/>
        <v/>
      </c>
      <c r="Y110" t="s">
        <v>24</v>
      </c>
      <c r="Z110" t="str">
        <f t="shared" si="41"/>
        <v>[进度压缩](工具-进度压缩)</v>
      </c>
      <c r="AA110" t="s">
        <v>24</v>
      </c>
      <c r="AB110" t="str">
        <f t="shared" si="42"/>
        <v>进度压缩</v>
      </c>
      <c r="AC110" t="s">
        <v>24</v>
      </c>
      <c r="AD110" t="str">
        <f t="shared" si="43"/>
        <v>6进度压缩</v>
      </c>
      <c r="AE110" t="s">
        <v>24</v>
      </c>
      <c r="AF110" t="str">
        <f t="shared" si="44"/>
        <v/>
      </c>
      <c r="AG110" t="s">
        <v>24</v>
      </c>
    </row>
    <row r="111" spans="3:33">
      <c r="C111" s="2" t="s">
        <v>280</v>
      </c>
      <c r="D111" t="str">
        <f t="shared" si="45"/>
        <v>项目管理信息系统</v>
      </c>
      <c r="G111" s="4" t="s">
        <v>323</v>
      </c>
      <c r="I111" s="3" t="s">
        <v>408</v>
      </c>
      <c r="L111" t="s">
        <v>24</v>
      </c>
      <c r="M111" t="str">
        <f t="shared" si="35"/>
        <v>6.5 制定进度计划</v>
      </c>
      <c r="N111" t="s">
        <v>24</v>
      </c>
      <c r="O111" t="str">
        <f t="shared" si="36"/>
        <v>项目管理信息系统</v>
      </c>
      <c r="P111" t="s">
        <v>24</v>
      </c>
      <c r="Q111" t="str">
        <f t="shared" si="37"/>
        <v>项目管理信息系统</v>
      </c>
      <c r="R111" t="s">
        <v>24</v>
      </c>
      <c r="S111" t="str">
        <f t="shared" si="38"/>
        <v>7项目管理信息系统</v>
      </c>
      <c r="T111" t="s">
        <v>24</v>
      </c>
      <c r="U111" t="str">
        <f t="shared" si="39"/>
        <v/>
      </c>
      <c r="V111" t="s">
        <v>24</v>
      </c>
      <c r="W111" t="s">
        <v>24</v>
      </c>
      <c r="X111" t="str">
        <f t="shared" si="40"/>
        <v/>
      </c>
      <c r="Y111" t="s">
        <v>24</v>
      </c>
      <c r="Z111" t="str">
        <f t="shared" si="41"/>
        <v>[项目管理信息系统](工具-项目管理信息系统)</v>
      </c>
      <c r="AA111" t="s">
        <v>24</v>
      </c>
      <c r="AB111" t="str">
        <f t="shared" si="42"/>
        <v>项目管理信息系统</v>
      </c>
      <c r="AC111" t="s">
        <v>24</v>
      </c>
      <c r="AD111" t="str">
        <f t="shared" si="43"/>
        <v>7项目管理信息系统</v>
      </c>
      <c r="AE111" t="s">
        <v>24</v>
      </c>
      <c r="AF111" t="str">
        <f t="shared" si="44"/>
        <v/>
      </c>
      <c r="AG111" t="s">
        <v>24</v>
      </c>
    </row>
    <row r="112" spans="3:33">
      <c r="C112" s="2" t="s">
        <v>280</v>
      </c>
      <c r="D112" t="str">
        <f t="shared" si="45"/>
        <v>敏捷发布规划</v>
      </c>
      <c r="G112" s="4" t="s">
        <v>409</v>
      </c>
      <c r="I112" s="3" t="s">
        <v>410</v>
      </c>
      <c r="L112" t="s">
        <v>24</v>
      </c>
      <c r="M112" t="str">
        <f t="shared" si="35"/>
        <v>6.5 制定进度计划</v>
      </c>
      <c r="N112" t="s">
        <v>24</v>
      </c>
      <c r="O112" t="str">
        <f t="shared" si="36"/>
        <v>敏捷发布规划</v>
      </c>
      <c r="P112" t="s">
        <v>24</v>
      </c>
      <c r="Q112" t="str">
        <f t="shared" si="37"/>
        <v>敏捷发布规划</v>
      </c>
      <c r="R112" t="s">
        <v>24</v>
      </c>
      <c r="S112" t="str">
        <f t="shared" si="38"/>
        <v>8敏捷发布规划</v>
      </c>
      <c r="T112" t="s">
        <v>24</v>
      </c>
      <c r="U112" t="str">
        <f t="shared" si="39"/>
        <v/>
      </c>
      <c r="V112" t="s">
        <v>24</v>
      </c>
      <c r="W112" t="s">
        <v>24</v>
      </c>
      <c r="X112" t="str">
        <f t="shared" si="40"/>
        <v/>
      </c>
      <c r="Y112" t="s">
        <v>24</v>
      </c>
      <c r="Z112" t="str">
        <f t="shared" si="41"/>
        <v>[敏捷发布规划](工具-敏捷发布规划)</v>
      </c>
      <c r="AA112" t="s">
        <v>24</v>
      </c>
      <c r="AB112" t="str">
        <f t="shared" si="42"/>
        <v>敏捷发布规划</v>
      </c>
      <c r="AC112" t="s">
        <v>24</v>
      </c>
      <c r="AD112" t="str">
        <f t="shared" si="43"/>
        <v>8敏捷发布规划</v>
      </c>
      <c r="AE112" t="s">
        <v>24</v>
      </c>
      <c r="AF112" t="str">
        <f t="shared" si="44"/>
        <v/>
      </c>
      <c r="AG112" t="s">
        <v>24</v>
      </c>
    </row>
    <row r="113" spans="3:33">
      <c r="C113" s="2" t="s">
        <v>279</v>
      </c>
      <c r="D113" t="str">
        <f t="shared" si="45"/>
        <v>数据分析_挣值分析</v>
      </c>
      <c r="G113" s="4" t="s">
        <v>335</v>
      </c>
      <c r="H113" s="3" t="s">
        <v>339</v>
      </c>
      <c r="I113" s="3" t="s">
        <v>375</v>
      </c>
      <c r="J113" s="3" t="s">
        <v>339</v>
      </c>
      <c r="L113" t="s">
        <v>24</v>
      </c>
      <c r="M113" t="str">
        <f t="shared" si="35"/>
        <v>6.6 控制进度</v>
      </c>
      <c r="N113" t="s">
        <v>24</v>
      </c>
      <c r="O113" t="str">
        <f t="shared" si="36"/>
        <v>数据分析</v>
      </c>
      <c r="P113" t="s">
        <v>24</v>
      </c>
      <c r="Q113" t="str">
        <f t="shared" si="37"/>
        <v>数据分析_挣值分析</v>
      </c>
      <c r="R113" t="s">
        <v>24</v>
      </c>
      <c r="S113" t="str">
        <f t="shared" si="38"/>
        <v>1数据分析</v>
      </c>
      <c r="T113" t="s">
        <v>24</v>
      </c>
      <c r="U113" t="str">
        <f t="shared" si="39"/>
        <v>挣值分析</v>
      </c>
      <c r="V113" t="s">
        <v>24</v>
      </c>
      <c r="W113" t="s">
        <v>24</v>
      </c>
      <c r="X113" t="str">
        <f t="shared" si="40"/>
        <v>6.6 控制进度</v>
      </c>
      <c r="Y113" t="s">
        <v>24</v>
      </c>
      <c r="Z113" t="str">
        <f t="shared" si="41"/>
        <v>[数据分析](工具-数据分析)</v>
      </c>
      <c r="AA113" t="s">
        <v>24</v>
      </c>
      <c r="AB113" t="str">
        <f t="shared" si="42"/>
        <v>数据分析_挣值分析</v>
      </c>
      <c r="AC113" t="s">
        <v>24</v>
      </c>
      <c r="AD113" t="str">
        <f t="shared" si="43"/>
        <v>1数据分析</v>
      </c>
      <c r="AE113" t="s">
        <v>24</v>
      </c>
      <c r="AF113" t="str">
        <f t="shared" si="44"/>
        <v>挣值分析</v>
      </c>
      <c r="AG113" t="s">
        <v>24</v>
      </c>
    </row>
    <row r="114" spans="3:33">
      <c r="C114" s="2" t="s">
        <v>279</v>
      </c>
      <c r="D114" t="str">
        <f t="shared" si="45"/>
        <v>数据分析_迭代燃尽图</v>
      </c>
      <c r="G114" s="4" t="s">
        <v>335</v>
      </c>
      <c r="H114" s="3" t="s">
        <v>411</v>
      </c>
      <c r="I114" s="3" t="s">
        <v>375</v>
      </c>
      <c r="J114" s="3" t="s">
        <v>411</v>
      </c>
      <c r="L114" t="s">
        <v>24</v>
      </c>
      <c r="M114" t="str">
        <f t="shared" si="35"/>
        <v>6.6 控制进度</v>
      </c>
      <c r="N114" t="s">
        <v>24</v>
      </c>
      <c r="O114" t="str">
        <f t="shared" si="36"/>
        <v>数据分析</v>
      </c>
      <c r="P114" t="s">
        <v>24</v>
      </c>
      <c r="Q114" t="str">
        <f t="shared" si="37"/>
        <v>数据分析_迭代燃尽图</v>
      </c>
      <c r="R114" t="s">
        <v>24</v>
      </c>
      <c r="S114" t="str">
        <f t="shared" si="38"/>
        <v>1数据分析</v>
      </c>
      <c r="T114" t="s">
        <v>24</v>
      </c>
      <c r="U114" t="str">
        <f t="shared" si="39"/>
        <v>迭代燃尽图</v>
      </c>
      <c r="V114" t="s">
        <v>24</v>
      </c>
      <c r="W114" t="s">
        <v>24</v>
      </c>
      <c r="X114" t="str">
        <f t="shared" si="40"/>
        <v/>
      </c>
      <c r="Y114" t="s">
        <v>24</v>
      </c>
      <c r="Z114" t="str">
        <f t="shared" si="41"/>
        <v/>
      </c>
      <c r="AA114" t="s">
        <v>24</v>
      </c>
      <c r="AB114" t="str">
        <f t="shared" si="42"/>
        <v>数据分析_迭代燃尽图</v>
      </c>
      <c r="AC114" t="s">
        <v>24</v>
      </c>
      <c r="AD114" t="str">
        <f t="shared" si="43"/>
        <v/>
      </c>
      <c r="AE114" t="s">
        <v>24</v>
      </c>
      <c r="AF114" t="str">
        <f t="shared" si="44"/>
        <v>迭代燃尽图</v>
      </c>
      <c r="AG114" t="s">
        <v>24</v>
      </c>
    </row>
    <row r="115" spans="3:33">
      <c r="C115" s="2" t="s">
        <v>279</v>
      </c>
      <c r="D115" t="str">
        <f t="shared" si="45"/>
        <v>数据分析_绩效审查</v>
      </c>
      <c r="G115" s="4" t="s">
        <v>335</v>
      </c>
      <c r="H115" s="3" t="s">
        <v>412</v>
      </c>
      <c r="I115" s="3" t="s">
        <v>375</v>
      </c>
      <c r="J115" s="3" t="s">
        <v>412</v>
      </c>
      <c r="L115" t="s">
        <v>24</v>
      </c>
      <c r="M115" t="str">
        <f t="shared" si="35"/>
        <v>6.6 控制进度</v>
      </c>
      <c r="N115" t="s">
        <v>24</v>
      </c>
      <c r="O115" t="str">
        <f t="shared" si="36"/>
        <v>数据分析</v>
      </c>
      <c r="P115" t="s">
        <v>24</v>
      </c>
      <c r="Q115" t="str">
        <f t="shared" si="37"/>
        <v>数据分析_绩效审查</v>
      </c>
      <c r="R115" t="s">
        <v>24</v>
      </c>
      <c r="S115" t="str">
        <f t="shared" si="38"/>
        <v>1数据分析</v>
      </c>
      <c r="T115" t="s">
        <v>24</v>
      </c>
      <c r="U115" t="str">
        <f t="shared" si="39"/>
        <v>绩效审查</v>
      </c>
      <c r="V115" t="s">
        <v>24</v>
      </c>
      <c r="W115" t="s">
        <v>24</v>
      </c>
      <c r="X115" t="str">
        <f t="shared" si="40"/>
        <v/>
      </c>
      <c r="Y115" t="s">
        <v>24</v>
      </c>
      <c r="Z115" t="str">
        <f t="shared" si="41"/>
        <v/>
      </c>
      <c r="AA115" t="s">
        <v>24</v>
      </c>
      <c r="AB115" t="str">
        <f t="shared" si="42"/>
        <v>数据分析_绩效审查</v>
      </c>
      <c r="AC115" t="s">
        <v>24</v>
      </c>
      <c r="AD115" t="str">
        <f t="shared" si="43"/>
        <v/>
      </c>
      <c r="AE115" t="s">
        <v>24</v>
      </c>
      <c r="AF115" t="str">
        <f t="shared" si="44"/>
        <v>绩效审查</v>
      </c>
      <c r="AG115" t="s">
        <v>24</v>
      </c>
    </row>
    <row r="116" spans="3:33">
      <c r="C116" s="2" t="s">
        <v>279</v>
      </c>
      <c r="D116" t="str">
        <f t="shared" si="45"/>
        <v>数据分析_趋势分析</v>
      </c>
      <c r="G116" s="4" t="s">
        <v>335</v>
      </c>
      <c r="H116" s="3" t="s">
        <v>341</v>
      </c>
      <c r="I116" s="3" t="s">
        <v>375</v>
      </c>
      <c r="J116" s="3" t="s">
        <v>341</v>
      </c>
      <c r="L116" t="s">
        <v>24</v>
      </c>
      <c r="M116" t="str">
        <f t="shared" si="35"/>
        <v>6.6 控制进度</v>
      </c>
      <c r="N116" t="s">
        <v>24</v>
      </c>
      <c r="O116" t="str">
        <f t="shared" si="36"/>
        <v>数据分析</v>
      </c>
      <c r="P116" t="s">
        <v>24</v>
      </c>
      <c r="Q116" t="str">
        <f t="shared" si="37"/>
        <v>数据分析_趋势分析</v>
      </c>
      <c r="R116" t="s">
        <v>24</v>
      </c>
      <c r="S116" t="str">
        <f t="shared" si="38"/>
        <v>1数据分析</v>
      </c>
      <c r="T116" t="s">
        <v>24</v>
      </c>
      <c r="U116" t="str">
        <f t="shared" si="39"/>
        <v>趋势分析</v>
      </c>
      <c r="V116" t="s">
        <v>24</v>
      </c>
      <c r="W116" t="s">
        <v>24</v>
      </c>
      <c r="X116" t="str">
        <f t="shared" si="40"/>
        <v/>
      </c>
      <c r="Y116" t="s">
        <v>24</v>
      </c>
      <c r="Z116" t="str">
        <f t="shared" si="41"/>
        <v/>
      </c>
      <c r="AA116" t="s">
        <v>24</v>
      </c>
      <c r="AB116" t="str">
        <f t="shared" si="42"/>
        <v>数据分析_趋势分析</v>
      </c>
      <c r="AC116" t="s">
        <v>24</v>
      </c>
      <c r="AD116" t="str">
        <f t="shared" si="43"/>
        <v/>
      </c>
      <c r="AE116" t="s">
        <v>24</v>
      </c>
      <c r="AF116" t="str">
        <f t="shared" si="44"/>
        <v>趋势分析</v>
      </c>
      <c r="AG116" t="s">
        <v>24</v>
      </c>
    </row>
    <row r="117" spans="3:33">
      <c r="C117" s="2" t="s">
        <v>279</v>
      </c>
      <c r="D117" t="str">
        <f t="shared" si="45"/>
        <v>数据分析_偏差分析</v>
      </c>
      <c r="G117" s="4" t="s">
        <v>335</v>
      </c>
      <c r="H117" s="3" t="s">
        <v>342</v>
      </c>
      <c r="I117" s="3" t="s">
        <v>375</v>
      </c>
      <c r="J117" s="3" t="s">
        <v>342</v>
      </c>
      <c r="L117" t="s">
        <v>24</v>
      </c>
      <c r="M117" t="str">
        <f t="shared" si="35"/>
        <v>6.6 控制进度</v>
      </c>
      <c r="N117" t="s">
        <v>24</v>
      </c>
      <c r="O117" t="str">
        <f t="shared" si="36"/>
        <v>数据分析</v>
      </c>
      <c r="P117" t="s">
        <v>24</v>
      </c>
      <c r="Q117" t="str">
        <f t="shared" si="37"/>
        <v>数据分析_偏差分析</v>
      </c>
      <c r="R117" t="s">
        <v>24</v>
      </c>
      <c r="S117" t="str">
        <f t="shared" si="38"/>
        <v>1数据分析</v>
      </c>
      <c r="T117" t="s">
        <v>24</v>
      </c>
      <c r="U117" t="str">
        <f t="shared" si="39"/>
        <v>偏差分析</v>
      </c>
      <c r="V117" t="s">
        <v>24</v>
      </c>
      <c r="W117" t="s">
        <v>24</v>
      </c>
      <c r="X117" t="str">
        <f t="shared" si="40"/>
        <v/>
      </c>
      <c r="Y117" t="s">
        <v>24</v>
      </c>
      <c r="Z117" t="str">
        <f t="shared" si="41"/>
        <v/>
      </c>
      <c r="AA117" t="s">
        <v>24</v>
      </c>
      <c r="AB117" t="str">
        <f t="shared" si="42"/>
        <v>数据分析_偏差分析</v>
      </c>
      <c r="AC117" t="s">
        <v>24</v>
      </c>
      <c r="AD117" t="str">
        <f t="shared" si="43"/>
        <v/>
      </c>
      <c r="AE117" t="s">
        <v>24</v>
      </c>
      <c r="AF117" t="str">
        <f t="shared" si="44"/>
        <v>偏差分析</v>
      </c>
      <c r="AG117" t="s">
        <v>24</v>
      </c>
    </row>
    <row r="118" spans="3:33">
      <c r="C118" s="2" t="s">
        <v>279</v>
      </c>
      <c r="D118" t="str">
        <f t="shared" si="45"/>
        <v>数据分析_假设情景分析</v>
      </c>
      <c r="G118" s="4" t="s">
        <v>335</v>
      </c>
      <c r="H118" s="3" t="s">
        <v>402</v>
      </c>
      <c r="I118" s="3" t="s">
        <v>375</v>
      </c>
      <c r="J118" s="3" t="s">
        <v>402</v>
      </c>
      <c r="L118" t="s">
        <v>24</v>
      </c>
      <c r="M118" t="str">
        <f t="shared" si="35"/>
        <v>6.6 控制进度</v>
      </c>
      <c r="N118" t="s">
        <v>24</v>
      </c>
      <c r="O118" t="str">
        <f t="shared" si="36"/>
        <v>数据分析</v>
      </c>
      <c r="P118" t="s">
        <v>24</v>
      </c>
      <c r="Q118" t="str">
        <f t="shared" si="37"/>
        <v>数据分析_假设情景分析</v>
      </c>
      <c r="R118" t="s">
        <v>24</v>
      </c>
      <c r="S118" t="str">
        <f t="shared" si="38"/>
        <v>1数据分析</v>
      </c>
      <c r="T118" t="s">
        <v>24</v>
      </c>
      <c r="U118" t="str">
        <f t="shared" si="39"/>
        <v>假设情景分析</v>
      </c>
      <c r="V118" t="s">
        <v>24</v>
      </c>
      <c r="W118" t="s">
        <v>24</v>
      </c>
      <c r="X118" t="str">
        <f t="shared" si="40"/>
        <v/>
      </c>
      <c r="Y118" t="s">
        <v>24</v>
      </c>
      <c r="Z118" t="str">
        <f t="shared" si="41"/>
        <v/>
      </c>
      <c r="AA118" t="s">
        <v>24</v>
      </c>
      <c r="AB118" t="str">
        <f t="shared" si="42"/>
        <v>数据分析_假设情景分析</v>
      </c>
      <c r="AC118" t="s">
        <v>24</v>
      </c>
      <c r="AD118" t="str">
        <f t="shared" si="43"/>
        <v/>
      </c>
      <c r="AE118" t="s">
        <v>24</v>
      </c>
      <c r="AF118" t="str">
        <f t="shared" si="44"/>
        <v>假设情景分析</v>
      </c>
      <c r="AG118" t="s">
        <v>24</v>
      </c>
    </row>
    <row r="119" spans="3:33">
      <c r="C119" s="2" t="s">
        <v>279</v>
      </c>
      <c r="D119" t="str">
        <f t="shared" si="45"/>
        <v>关键路径法</v>
      </c>
      <c r="G119" s="4" t="s">
        <v>398</v>
      </c>
      <c r="I119" s="3" t="s">
        <v>399</v>
      </c>
      <c r="L119" t="s">
        <v>24</v>
      </c>
      <c r="M119" t="str">
        <f t="shared" si="35"/>
        <v>6.6 控制进度</v>
      </c>
      <c r="N119" t="s">
        <v>24</v>
      </c>
      <c r="O119" t="str">
        <f t="shared" si="36"/>
        <v>关键路径法</v>
      </c>
      <c r="P119" t="s">
        <v>24</v>
      </c>
      <c r="Q119" t="str">
        <f t="shared" si="37"/>
        <v>关键路径法</v>
      </c>
      <c r="R119" t="s">
        <v>24</v>
      </c>
      <c r="S119" t="str">
        <f t="shared" si="38"/>
        <v>2关键路径法</v>
      </c>
      <c r="T119" t="s">
        <v>24</v>
      </c>
      <c r="U119" t="str">
        <f t="shared" si="39"/>
        <v/>
      </c>
      <c r="V119" t="s">
        <v>24</v>
      </c>
      <c r="W119" t="s">
        <v>24</v>
      </c>
      <c r="X119" t="str">
        <f t="shared" si="40"/>
        <v/>
      </c>
      <c r="Y119" t="s">
        <v>24</v>
      </c>
      <c r="Z119" t="str">
        <f t="shared" si="41"/>
        <v>[关键路径法](工具-关键路径法)</v>
      </c>
      <c r="AA119" t="s">
        <v>24</v>
      </c>
      <c r="AB119" t="str">
        <f t="shared" si="42"/>
        <v>关键路径法</v>
      </c>
      <c r="AC119" t="s">
        <v>24</v>
      </c>
      <c r="AD119" t="str">
        <f t="shared" si="43"/>
        <v>2关键路径法</v>
      </c>
      <c r="AE119" t="s">
        <v>24</v>
      </c>
      <c r="AF119" t="str">
        <f t="shared" si="44"/>
        <v/>
      </c>
      <c r="AG119" t="s">
        <v>24</v>
      </c>
    </row>
    <row r="120" spans="3:33">
      <c r="C120" s="2" t="s">
        <v>279</v>
      </c>
      <c r="D120" t="str">
        <f t="shared" ref="D120:D125" si="46">IF(H120="",G120,G120&amp;"_"&amp;H120)</f>
        <v>项目管理信息系统</v>
      </c>
      <c r="G120" s="4" t="s">
        <v>323</v>
      </c>
      <c r="I120" s="3" t="s">
        <v>413</v>
      </c>
      <c r="L120" t="s">
        <v>24</v>
      </c>
      <c r="M120" t="str">
        <f t="shared" si="35"/>
        <v>6.6 控制进度</v>
      </c>
      <c r="N120" t="s">
        <v>24</v>
      </c>
      <c r="O120" t="str">
        <f t="shared" si="36"/>
        <v>项目管理信息系统</v>
      </c>
      <c r="P120" t="s">
        <v>24</v>
      </c>
      <c r="Q120" t="str">
        <f t="shared" si="37"/>
        <v>项目管理信息系统</v>
      </c>
      <c r="R120" t="s">
        <v>24</v>
      </c>
      <c r="S120" t="str">
        <f t="shared" si="38"/>
        <v>3项目管理信息系统</v>
      </c>
      <c r="T120" t="s">
        <v>24</v>
      </c>
      <c r="U120" t="str">
        <f t="shared" si="39"/>
        <v/>
      </c>
      <c r="V120" t="s">
        <v>24</v>
      </c>
      <c r="W120" t="s">
        <v>24</v>
      </c>
      <c r="X120" t="str">
        <f t="shared" si="40"/>
        <v/>
      </c>
      <c r="Y120" t="s">
        <v>24</v>
      </c>
      <c r="Z120" t="str">
        <f t="shared" si="41"/>
        <v>[项目管理信息系统](工具-项目管理信息系统)</v>
      </c>
      <c r="AA120" t="s">
        <v>24</v>
      </c>
      <c r="AB120" t="str">
        <f t="shared" si="42"/>
        <v>项目管理信息系统</v>
      </c>
      <c r="AC120" t="s">
        <v>24</v>
      </c>
      <c r="AD120" t="str">
        <f t="shared" si="43"/>
        <v>3项目管理信息系统</v>
      </c>
      <c r="AE120" t="s">
        <v>24</v>
      </c>
      <c r="AF120" t="str">
        <f t="shared" si="44"/>
        <v/>
      </c>
      <c r="AG120" t="s">
        <v>24</v>
      </c>
    </row>
    <row r="121" spans="3:33">
      <c r="C121" s="2" t="s">
        <v>279</v>
      </c>
      <c r="D121" t="str">
        <f t="shared" si="46"/>
        <v>资源优化</v>
      </c>
      <c r="G121" s="4" t="s">
        <v>400</v>
      </c>
      <c r="I121" s="3" t="s">
        <v>414</v>
      </c>
      <c r="L121" t="s">
        <v>24</v>
      </c>
      <c r="M121" t="str">
        <f t="shared" si="35"/>
        <v>6.6 控制进度</v>
      </c>
      <c r="N121" t="s">
        <v>24</v>
      </c>
      <c r="O121" t="str">
        <f t="shared" si="36"/>
        <v>资源优化</v>
      </c>
      <c r="P121" t="s">
        <v>24</v>
      </c>
      <c r="Q121" t="str">
        <f t="shared" si="37"/>
        <v>资源优化</v>
      </c>
      <c r="R121" t="s">
        <v>24</v>
      </c>
      <c r="S121" t="str">
        <f t="shared" si="38"/>
        <v>4资源优化</v>
      </c>
      <c r="T121" t="s">
        <v>24</v>
      </c>
      <c r="U121" t="str">
        <f t="shared" si="39"/>
        <v/>
      </c>
      <c r="V121" t="s">
        <v>24</v>
      </c>
      <c r="W121" t="s">
        <v>24</v>
      </c>
      <c r="X121" t="str">
        <f t="shared" si="40"/>
        <v/>
      </c>
      <c r="Y121" t="s">
        <v>24</v>
      </c>
      <c r="Z121" t="str">
        <f t="shared" si="41"/>
        <v>[资源优化](工具-资源优化)</v>
      </c>
      <c r="AA121" t="s">
        <v>24</v>
      </c>
      <c r="AB121" t="str">
        <f t="shared" si="42"/>
        <v>资源优化</v>
      </c>
      <c r="AC121" t="s">
        <v>24</v>
      </c>
      <c r="AD121" t="str">
        <f t="shared" si="43"/>
        <v>4资源优化</v>
      </c>
      <c r="AE121" t="s">
        <v>24</v>
      </c>
      <c r="AF121" t="str">
        <f t="shared" si="44"/>
        <v/>
      </c>
      <c r="AG121" t="s">
        <v>24</v>
      </c>
    </row>
    <row r="122" spans="3:33">
      <c r="C122" s="2" t="s">
        <v>279</v>
      </c>
      <c r="D122" t="str">
        <f t="shared" si="46"/>
        <v>提前量和滞后量</v>
      </c>
      <c r="G122" s="4" t="s">
        <v>381</v>
      </c>
      <c r="I122" s="3" t="s">
        <v>415</v>
      </c>
      <c r="L122" t="s">
        <v>24</v>
      </c>
      <c r="M122" t="str">
        <f t="shared" si="35"/>
        <v>6.6 控制进度</v>
      </c>
      <c r="N122" t="s">
        <v>24</v>
      </c>
      <c r="O122" t="str">
        <f t="shared" si="36"/>
        <v>提前量和滞后量</v>
      </c>
      <c r="P122" t="s">
        <v>24</v>
      </c>
      <c r="Q122" t="str">
        <f t="shared" si="37"/>
        <v>提前量和滞后量</v>
      </c>
      <c r="R122" t="s">
        <v>24</v>
      </c>
      <c r="S122" t="str">
        <f t="shared" si="38"/>
        <v>6提前量和滞后量</v>
      </c>
      <c r="T122" t="s">
        <v>24</v>
      </c>
      <c r="U122" t="str">
        <f t="shared" si="39"/>
        <v/>
      </c>
      <c r="V122" t="s">
        <v>24</v>
      </c>
      <c r="W122" t="s">
        <v>24</v>
      </c>
      <c r="X122" t="str">
        <f t="shared" si="40"/>
        <v/>
      </c>
      <c r="Y122" t="s">
        <v>24</v>
      </c>
      <c r="Z122" t="str">
        <f t="shared" si="41"/>
        <v>[提前量和滞后量](工具-提前量和滞后量)</v>
      </c>
      <c r="AA122" t="s">
        <v>24</v>
      </c>
      <c r="AB122" t="str">
        <f t="shared" si="42"/>
        <v>提前量和滞后量</v>
      </c>
      <c r="AC122" t="s">
        <v>24</v>
      </c>
      <c r="AD122" t="str">
        <f t="shared" si="43"/>
        <v>6提前量和滞后量</v>
      </c>
      <c r="AE122" t="s">
        <v>24</v>
      </c>
      <c r="AF122" t="str">
        <f t="shared" si="44"/>
        <v/>
      </c>
      <c r="AG122" t="s">
        <v>24</v>
      </c>
    </row>
    <row r="123" spans="3:33">
      <c r="C123" s="2" t="s">
        <v>279</v>
      </c>
      <c r="D123" t="str">
        <f t="shared" si="46"/>
        <v>进度压缩</v>
      </c>
      <c r="G123" s="4" t="s">
        <v>406</v>
      </c>
      <c r="I123" s="3" t="s">
        <v>416</v>
      </c>
      <c r="L123" t="s">
        <v>24</v>
      </c>
      <c r="M123" t="str">
        <f t="shared" si="35"/>
        <v>6.6 控制进度</v>
      </c>
      <c r="N123" t="s">
        <v>24</v>
      </c>
      <c r="O123" t="str">
        <f t="shared" si="36"/>
        <v>进度压缩</v>
      </c>
      <c r="P123" t="s">
        <v>24</v>
      </c>
      <c r="Q123" t="str">
        <f t="shared" si="37"/>
        <v>进度压缩</v>
      </c>
      <c r="R123" t="s">
        <v>24</v>
      </c>
      <c r="S123" t="str">
        <f t="shared" si="38"/>
        <v>7进度压缩</v>
      </c>
      <c r="T123" t="s">
        <v>24</v>
      </c>
      <c r="U123" t="str">
        <f t="shared" si="39"/>
        <v/>
      </c>
      <c r="V123" t="s">
        <v>24</v>
      </c>
      <c r="W123" t="s">
        <v>24</v>
      </c>
      <c r="X123" t="str">
        <f t="shared" si="40"/>
        <v/>
      </c>
      <c r="Y123" t="s">
        <v>24</v>
      </c>
      <c r="Z123" t="str">
        <f t="shared" si="41"/>
        <v>[进度压缩](工具-进度压缩)</v>
      </c>
      <c r="AA123" t="s">
        <v>24</v>
      </c>
      <c r="AB123" t="str">
        <f t="shared" si="42"/>
        <v>进度压缩</v>
      </c>
      <c r="AC123" t="s">
        <v>24</v>
      </c>
      <c r="AD123" t="str">
        <f t="shared" si="43"/>
        <v>7进度压缩</v>
      </c>
      <c r="AE123" t="s">
        <v>24</v>
      </c>
      <c r="AF123" t="str">
        <f t="shared" si="44"/>
        <v/>
      </c>
      <c r="AG123" t="s">
        <v>24</v>
      </c>
    </row>
    <row r="124" spans="3:33">
      <c r="C124" s="2" t="s">
        <v>281</v>
      </c>
      <c r="D124" t="str">
        <f t="shared" si="46"/>
        <v>专家判断</v>
      </c>
      <c r="G124" s="4" t="s">
        <v>269</v>
      </c>
      <c r="I124" s="3" t="s">
        <v>309</v>
      </c>
      <c r="L124" t="s">
        <v>24</v>
      </c>
      <c r="M124" t="str">
        <f t="shared" si="35"/>
        <v>7.1 规划成本管理</v>
      </c>
      <c r="N124" t="s">
        <v>24</v>
      </c>
      <c r="O124" t="str">
        <f t="shared" si="36"/>
        <v>专家判断</v>
      </c>
      <c r="P124" t="s">
        <v>24</v>
      </c>
      <c r="Q124" t="str">
        <f t="shared" si="37"/>
        <v>专家判断</v>
      </c>
      <c r="R124" t="s">
        <v>24</v>
      </c>
      <c r="S124" t="str">
        <f t="shared" si="38"/>
        <v>1专家判断</v>
      </c>
      <c r="T124" t="s">
        <v>24</v>
      </c>
      <c r="U124" t="str">
        <f t="shared" si="39"/>
        <v/>
      </c>
      <c r="V124" t="s">
        <v>24</v>
      </c>
      <c r="W124" t="s">
        <v>24</v>
      </c>
      <c r="X124" t="str">
        <f t="shared" si="40"/>
        <v>7.1 规划成本管理</v>
      </c>
      <c r="Y124" t="s">
        <v>24</v>
      </c>
      <c r="Z124" t="str">
        <f t="shared" si="41"/>
        <v>[专家判断](工具-专家判断)</v>
      </c>
      <c r="AA124" t="s">
        <v>24</v>
      </c>
      <c r="AB124" t="str">
        <f t="shared" si="42"/>
        <v>专家判断</v>
      </c>
      <c r="AC124" t="s">
        <v>24</v>
      </c>
      <c r="AD124" t="str">
        <f t="shared" si="43"/>
        <v>1专家判断</v>
      </c>
      <c r="AE124" t="s">
        <v>24</v>
      </c>
      <c r="AF124" t="str">
        <f t="shared" si="44"/>
        <v/>
      </c>
      <c r="AG124" t="s">
        <v>24</v>
      </c>
    </row>
    <row r="125" spans="3:33">
      <c r="C125" s="2" t="s">
        <v>281</v>
      </c>
      <c r="D125" t="str">
        <f t="shared" si="46"/>
        <v>数据分析</v>
      </c>
      <c r="G125" s="4" t="s">
        <v>335</v>
      </c>
      <c r="I125" s="3" t="s">
        <v>337</v>
      </c>
      <c r="L125" t="s">
        <v>24</v>
      </c>
      <c r="M125" t="str">
        <f t="shared" si="35"/>
        <v>7.1 规划成本管理</v>
      </c>
      <c r="N125" t="s">
        <v>24</v>
      </c>
      <c r="O125" t="str">
        <f t="shared" si="36"/>
        <v>数据分析</v>
      </c>
      <c r="P125" t="s">
        <v>24</v>
      </c>
      <c r="Q125" t="str">
        <f t="shared" si="37"/>
        <v>数据分析</v>
      </c>
      <c r="R125" t="s">
        <v>24</v>
      </c>
      <c r="S125" t="str">
        <f t="shared" si="38"/>
        <v>2数据分析</v>
      </c>
      <c r="T125" t="s">
        <v>24</v>
      </c>
      <c r="U125" t="str">
        <f t="shared" si="39"/>
        <v/>
      </c>
      <c r="V125" t="s">
        <v>24</v>
      </c>
      <c r="W125" t="s">
        <v>24</v>
      </c>
      <c r="X125" t="str">
        <f t="shared" si="40"/>
        <v/>
      </c>
      <c r="Y125" t="s">
        <v>24</v>
      </c>
      <c r="Z125" t="str">
        <f t="shared" si="41"/>
        <v>[数据分析](工具-数据分析)</v>
      </c>
      <c r="AA125" t="s">
        <v>24</v>
      </c>
      <c r="AB125" t="str">
        <f t="shared" si="42"/>
        <v>数据分析</v>
      </c>
      <c r="AC125" t="s">
        <v>24</v>
      </c>
      <c r="AD125" t="str">
        <f t="shared" si="43"/>
        <v>2数据分析</v>
      </c>
      <c r="AE125" t="s">
        <v>24</v>
      </c>
      <c r="AF125" t="str">
        <f t="shared" si="44"/>
        <v/>
      </c>
      <c r="AG125" t="s">
        <v>24</v>
      </c>
    </row>
    <row r="126" spans="3:33">
      <c r="C126" s="2" t="s">
        <v>281</v>
      </c>
      <c r="D126" t="str">
        <f t="shared" ref="D126:D149" si="47">IF(H126="",G126,G126&amp;"_"&amp;H126)</f>
        <v>会议</v>
      </c>
      <c r="G126" s="4" t="s">
        <v>320</v>
      </c>
      <c r="I126" s="3" t="s">
        <v>325</v>
      </c>
      <c r="L126" t="s">
        <v>24</v>
      </c>
      <c r="M126" t="str">
        <f t="shared" si="35"/>
        <v>7.1 规划成本管理</v>
      </c>
      <c r="N126" t="s">
        <v>24</v>
      </c>
      <c r="O126" t="str">
        <f t="shared" si="36"/>
        <v>会议</v>
      </c>
      <c r="P126" t="s">
        <v>24</v>
      </c>
      <c r="Q126" t="str">
        <f t="shared" si="37"/>
        <v>会议</v>
      </c>
      <c r="R126" t="s">
        <v>24</v>
      </c>
      <c r="S126" t="str">
        <f t="shared" si="38"/>
        <v>3会议</v>
      </c>
      <c r="T126" t="s">
        <v>24</v>
      </c>
      <c r="U126" t="str">
        <f t="shared" si="39"/>
        <v/>
      </c>
      <c r="V126" t="s">
        <v>24</v>
      </c>
      <c r="W126" t="s">
        <v>24</v>
      </c>
      <c r="X126" t="str">
        <f t="shared" si="40"/>
        <v/>
      </c>
      <c r="Y126" t="s">
        <v>24</v>
      </c>
      <c r="Z126" t="str">
        <f t="shared" si="41"/>
        <v>[会议](工具-会议)</v>
      </c>
      <c r="AA126" t="s">
        <v>24</v>
      </c>
      <c r="AB126" t="str">
        <f t="shared" si="42"/>
        <v>会议</v>
      </c>
      <c r="AC126" t="s">
        <v>24</v>
      </c>
      <c r="AD126" t="str">
        <f t="shared" si="43"/>
        <v>3会议</v>
      </c>
      <c r="AE126" t="s">
        <v>24</v>
      </c>
      <c r="AF126" t="str">
        <f t="shared" si="44"/>
        <v/>
      </c>
      <c r="AG126" t="s">
        <v>24</v>
      </c>
    </row>
    <row r="127" spans="3:33">
      <c r="C127" s="2" t="s">
        <v>282</v>
      </c>
      <c r="D127" t="str">
        <f t="shared" si="47"/>
        <v>专家判断</v>
      </c>
      <c r="G127" s="4" t="s">
        <v>269</v>
      </c>
      <c r="I127" s="3" t="s">
        <v>309</v>
      </c>
      <c r="L127" t="s">
        <v>24</v>
      </c>
      <c r="M127" t="str">
        <f t="shared" si="35"/>
        <v>7.2 估算成本</v>
      </c>
      <c r="N127" t="s">
        <v>24</v>
      </c>
      <c r="O127" t="str">
        <f t="shared" si="36"/>
        <v>专家判断</v>
      </c>
      <c r="P127" t="s">
        <v>24</v>
      </c>
      <c r="Q127" t="str">
        <f t="shared" si="37"/>
        <v>专家判断</v>
      </c>
      <c r="R127" t="s">
        <v>24</v>
      </c>
      <c r="S127" t="str">
        <f t="shared" si="38"/>
        <v>1专家判断</v>
      </c>
      <c r="T127" t="s">
        <v>24</v>
      </c>
      <c r="U127" t="str">
        <f t="shared" si="39"/>
        <v/>
      </c>
      <c r="V127" t="s">
        <v>24</v>
      </c>
      <c r="W127" t="s">
        <v>24</v>
      </c>
      <c r="X127" t="str">
        <f t="shared" si="40"/>
        <v>7.2 估算成本</v>
      </c>
      <c r="Y127" t="s">
        <v>24</v>
      </c>
      <c r="Z127" t="str">
        <f t="shared" si="41"/>
        <v>[专家判断](工具-专家判断)</v>
      </c>
      <c r="AA127" t="s">
        <v>24</v>
      </c>
      <c r="AB127" t="str">
        <f t="shared" si="42"/>
        <v>专家判断</v>
      </c>
      <c r="AC127" t="s">
        <v>24</v>
      </c>
      <c r="AD127" t="str">
        <f t="shared" si="43"/>
        <v>1专家判断</v>
      </c>
      <c r="AE127" t="s">
        <v>24</v>
      </c>
      <c r="AF127" t="str">
        <f t="shared" si="44"/>
        <v/>
      </c>
      <c r="AG127" t="s">
        <v>24</v>
      </c>
    </row>
    <row r="128" spans="3:33">
      <c r="C128" s="2" t="s">
        <v>282</v>
      </c>
      <c r="D128" t="str">
        <f t="shared" si="47"/>
        <v>类比估算</v>
      </c>
      <c r="G128" s="4" t="s">
        <v>384</v>
      </c>
      <c r="I128" s="3" t="s">
        <v>385</v>
      </c>
      <c r="L128" t="s">
        <v>24</v>
      </c>
      <c r="M128" t="str">
        <f t="shared" si="35"/>
        <v>7.2 估算成本</v>
      </c>
      <c r="N128" t="s">
        <v>24</v>
      </c>
      <c r="O128" t="str">
        <f t="shared" si="36"/>
        <v>类比估算</v>
      </c>
      <c r="P128" t="s">
        <v>24</v>
      </c>
      <c r="Q128" t="str">
        <f t="shared" si="37"/>
        <v>类比估算</v>
      </c>
      <c r="R128" t="s">
        <v>24</v>
      </c>
      <c r="S128" t="str">
        <f t="shared" si="38"/>
        <v>2类比估算</v>
      </c>
      <c r="T128" t="s">
        <v>24</v>
      </c>
      <c r="U128" t="str">
        <f t="shared" si="39"/>
        <v/>
      </c>
      <c r="V128" t="s">
        <v>24</v>
      </c>
      <c r="W128" t="s">
        <v>24</v>
      </c>
      <c r="X128" t="str">
        <f t="shared" si="40"/>
        <v/>
      </c>
      <c r="Y128" t="s">
        <v>24</v>
      </c>
      <c r="Z128" t="str">
        <f t="shared" si="41"/>
        <v>[类比估算](工具-类比估算)</v>
      </c>
      <c r="AA128" t="s">
        <v>24</v>
      </c>
      <c r="AB128" t="str">
        <f t="shared" si="42"/>
        <v>类比估算</v>
      </c>
      <c r="AC128" t="s">
        <v>24</v>
      </c>
      <c r="AD128" t="str">
        <f t="shared" si="43"/>
        <v>2类比估算</v>
      </c>
      <c r="AE128" t="s">
        <v>24</v>
      </c>
      <c r="AF128" t="str">
        <f t="shared" si="44"/>
        <v/>
      </c>
      <c r="AG128" t="s">
        <v>24</v>
      </c>
    </row>
    <row r="129" spans="3:33">
      <c r="C129" s="2" t="s">
        <v>282</v>
      </c>
      <c r="D129" t="str">
        <f t="shared" si="47"/>
        <v>参数估算</v>
      </c>
      <c r="G129" s="4" t="s">
        <v>386</v>
      </c>
      <c r="I129" s="3" t="s">
        <v>387</v>
      </c>
      <c r="L129" t="s">
        <v>24</v>
      </c>
      <c r="M129" t="str">
        <f t="shared" si="35"/>
        <v>7.2 估算成本</v>
      </c>
      <c r="N129" t="s">
        <v>24</v>
      </c>
      <c r="O129" t="str">
        <f t="shared" si="36"/>
        <v>参数估算</v>
      </c>
      <c r="P129" t="s">
        <v>24</v>
      </c>
      <c r="Q129" t="str">
        <f t="shared" si="37"/>
        <v>参数估算</v>
      </c>
      <c r="R129" t="s">
        <v>24</v>
      </c>
      <c r="S129" t="str">
        <f t="shared" si="38"/>
        <v>3参数估算</v>
      </c>
      <c r="T129" t="s">
        <v>24</v>
      </c>
      <c r="U129" t="str">
        <f t="shared" si="39"/>
        <v/>
      </c>
      <c r="V129" t="s">
        <v>24</v>
      </c>
      <c r="W129" t="s">
        <v>24</v>
      </c>
      <c r="X129" t="str">
        <f t="shared" si="40"/>
        <v/>
      </c>
      <c r="Y129" t="s">
        <v>24</v>
      </c>
      <c r="Z129" t="str">
        <f t="shared" si="41"/>
        <v>[参数估算](工具-参数估算)</v>
      </c>
      <c r="AA129" t="s">
        <v>24</v>
      </c>
      <c r="AB129" t="str">
        <f t="shared" si="42"/>
        <v>参数估算</v>
      </c>
      <c r="AC129" t="s">
        <v>24</v>
      </c>
      <c r="AD129" t="str">
        <f t="shared" si="43"/>
        <v>3参数估算</v>
      </c>
      <c r="AE129" t="s">
        <v>24</v>
      </c>
      <c r="AF129" t="str">
        <f t="shared" si="44"/>
        <v/>
      </c>
      <c r="AG129" t="s">
        <v>24</v>
      </c>
    </row>
    <row r="130" spans="3:33">
      <c r="C130" s="2" t="s">
        <v>282</v>
      </c>
      <c r="D130" t="str">
        <f t="shared" si="47"/>
        <v>自下而上估算</v>
      </c>
      <c r="G130" s="4" t="s">
        <v>390</v>
      </c>
      <c r="I130" s="3" t="s">
        <v>417</v>
      </c>
      <c r="L130" t="s">
        <v>24</v>
      </c>
      <c r="M130" t="str">
        <f t="shared" si="35"/>
        <v>7.2 估算成本</v>
      </c>
      <c r="N130" t="s">
        <v>24</v>
      </c>
      <c r="O130" t="str">
        <f t="shared" si="36"/>
        <v>自下而上估算</v>
      </c>
      <c r="P130" t="s">
        <v>24</v>
      </c>
      <c r="Q130" t="str">
        <f t="shared" si="37"/>
        <v>自下而上估算</v>
      </c>
      <c r="R130" t="s">
        <v>24</v>
      </c>
      <c r="S130" t="str">
        <f t="shared" si="38"/>
        <v>4自下而上估算</v>
      </c>
      <c r="T130" t="s">
        <v>24</v>
      </c>
      <c r="U130" t="str">
        <f t="shared" si="39"/>
        <v/>
      </c>
      <c r="V130" t="s">
        <v>24</v>
      </c>
      <c r="W130" t="s">
        <v>24</v>
      </c>
      <c r="X130" t="str">
        <f t="shared" si="40"/>
        <v/>
      </c>
      <c r="Y130" t="s">
        <v>24</v>
      </c>
      <c r="Z130" t="str">
        <f t="shared" si="41"/>
        <v>[自下而上估算](工具-自下而上估算)</v>
      </c>
      <c r="AA130" t="s">
        <v>24</v>
      </c>
      <c r="AB130" t="str">
        <f t="shared" si="42"/>
        <v>自下而上估算</v>
      </c>
      <c r="AC130" t="s">
        <v>24</v>
      </c>
      <c r="AD130" t="str">
        <f t="shared" si="43"/>
        <v>4自下而上估算</v>
      </c>
      <c r="AE130" t="s">
        <v>24</v>
      </c>
      <c r="AF130" t="str">
        <f t="shared" si="44"/>
        <v/>
      </c>
      <c r="AG130" t="s">
        <v>24</v>
      </c>
    </row>
    <row r="131" spans="3:33">
      <c r="C131" s="2" t="s">
        <v>282</v>
      </c>
      <c r="D131" t="str">
        <f t="shared" si="47"/>
        <v>三点估算</v>
      </c>
      <c r="G131" s="4" t="s">
        <v>388</v>
      </c>
      <c r="I131" s="3" t="s">
        <v>418</v>
      </c>
      <c r="L131" t="s">
        <v>24</v>
      </c>
      <c r="M131" t="str">
        <f t="shared" si="35"/>
        <v>7.2 估算成本</v>
      </c>
      <c r="N131" t="s">
        <v>24</v>
      </c>
      <c r="O131" t="str">
        <f t="shared" si="36"/>
        <v>三点估算</v>
      </c>
      <c r="P131" t="s">
        <v>24</v>
      </c>
      <c r="Q131" t="str">
        <f t="shared" si="37"/>
        <v>三点估算</v>
      </c>
      <c r="R131" t="s">
        <v>24</v>
      </c>
      <c r="S131" t="str">
        <f t="shared" si="38"/>
        <v>5三点估算</v>
      </c>
      <c r="T131" t="s">
        <v>24</v>
      </c>
      <c r="U131" t="str">
        <f t="shared" si="39"/>
        <v/>
      </c>
      <c r="V131" t="s">
        <v>24</v>
      </c>
      <c r="W131" t="s">
        <v>24</v>
      </c>
      <c r="X131" t="str">
        <f t="shared" si="40"/>
        <v/>
      </c>
      <c r="Y131" t="s">
        <v>24</v>
      </c>
      <c r="Z131" t="str">
        <f t="shared" si="41"/>
        <v>[三点估算](工具-三点估算)</v>
      </c>
      <c r="AA131" t="s">
        <v>24</v>
      </c>
      <c r="AB131" t="str">
        <f t="shared" si="42"/>
        <v>三点估算</v>
      </c>
      <c r="AC131" t="s">
        <v>24</v>
      </c>
      <c r="AD131" t="str">
        <f t="shared" si="43"/>
        <v>5三点估算</v>
      </c>
      <c r="AE131" t="s">
        <v>24</v>
      </c>
      <c r="AF131" t="str">
        <f t="shared" si="44"/>
        <v/>
      </c>
      <c r="AG131" t="s">
        <v>24</v>
      </c>
    </row>
    <row r="132" spans="3:33">
      <c r="C132" s="2" t="s">
        <v>282</v>
      </c>
      <c r="D132" t="str">
        <f t="shared" si="47"/>
        <v>数据分析_备选方案分析</v>
      </c>
      <c r="G132" s="4" t="s">
        <v>335</v>
      </c>
      <c r="H132" s="3" t="s">
        <v>336</v>
      </c>
      <c r="I132" s="3" t="s">
        <v>392</v>
      </c>
      <c r="J132" s="3" t="s">
        <v>336</v>
      </c>
      <c r="L132" t="s">
        <v>24</v>
      </c>
      <c r="M132" t="str">
        <f t="shared" ref="M132:M149" si="48">C132</f>
        <v>7.2 估算成本</v>
      </c>
      <c r="N132" t="s">
        <v>24</v>
      </c>
      <c r="O132" t="str">
        <f t="shared" ref="O132:O149" si="49">G132</f>
        <v>数据分析</v>
      </c>
      <c r="P132" t="s">
        <v>24</v>
      </c>
      <c r="Q132" t="str">
        <f t="shared" ref="Q132:Q149" si="50">D132</f>
        <v>数据分析_备选方案分析</v>
      </c>
      <c r="R132" t="s">
        <v>24</v>
      </c>
      <c r="S132" t="str">
        <f t="shared" ref="S132:S149" si="51">I132</f>
        <v>6数据分析</v>
      </c>
      <c r="T132" t="s">
        <v>24</v>
      </c>
      <c r="U132" t="str">
        <f t="shared" ref="U132:U149" si="52">IF(J132="","",J132)</f>
        <v>备选方案分析</v>
      </c>
      <c r="V132" t="s">
        <v>24</v>
      </c>
      <c r="W132" t="s">
        <v>24</v>
      </c>
      <c r="X132" t="str">
        <f t="shared" ref="X132:X149" si="53">IF(M132&lt;&gt;M131,M132,"")</f>
        <v/>
      </c>
      <c r="Y132" t="s">
        <v>24</v>
      </c>
      <c r="Z132" t="str">
        <f t="shared" ref="Z132:Z149" si="54">IF(O132&lt;&gt;O131,"["&amp;O132&amp;"](工具-"&amp;O132&amp;")","")</f>
        <v>[数据分析](工具-数据分析)</v>
      </c>
      <c r="AA132" t="s">
        <v>24</v>
      </c>
      <c r="AB132" t="str">
        <f t="shared" ref="AB132:AB149" si="55">IF(Q132&lt;&gt;Q131,Q132,"")</f>
        <v>数据分析_备选方案分析</v>
      </c>
      <c r="AC132" t="s">
        <v>24</v>
      </c>
      <c r="AD132" t="str">
        <f t="shared" ref="AD132:AD149" si="56">IF(S132&lt;&gt;S131,S132,"")</f>
        <v>6数据分析</v>
      </c>
      <c r="AE132" t="s">
        <v>24</v>
      </c>
      <c r="AF132" t="str">
        <f t="shared" ref="AF132:AF149" si="57">U132</f>
        <v>备选方案分析</v>
      </c>
      <c r="AG132" t="s">
        <v>24</v>
      </c>
    </row>
    <row r="133" spans="3:33">
      <c r="C133" s="2" t="s">
        <v>282</v>
      </c>
      <c r="D133" t="str">
        <f t="shared" si="47"/>
        <v>数据分析_储备分析</v>
      </c>
      <c r="G133" s="4" t="s">
        <v>335</v>
      </c>
      <c r="H133" s="3" t="s">
        <v>393</v>
      </c>
      <c r="I133" s="3" t="s">
        <v>392</v>
      </c>
      <c r="J133" s="3" t="s">
        <v>393</v>
      </c>
      <c r="L133" t="s">
        <v>24</v>
      </c>
      <c r="M133" t="str">
        <f t="shared" si="48"/>
        <v>7.2 估算成本</v>
      </c>
      <c r="N133" t="s">
        <v>24</v>
      </c>
      <c r="O133" t="str">
        <f t="shared" si="49"/>
        <v>数据分析</v>
      </c>
      <c r="P133" t="s">
        <v>24</v>
      </c>
      <c r="Q133" t="str">
        <f t="shared" si="50"/>
        <v>数据分析_储备分析</v>
      </c>
      <c r="R133" t="s">
        <v>24</v>
      </c>
      <c r="S133" t="str">
        <f t="shared" si="51"/>
        <v>6数据分析</v>
      </c>
      <c r="T133" t="s">
        <v>24</v>
      </c>
      <c r="U133" t="str">
        <f t="shared" si="52"/>
        <v>储备分析</v>
      </c>
      <c r="V133" t="s">
        <v>24</v>
      </c>
      <c r="W133" t="s">
        <v>24</v>
      </c>
      <c r="X133" t="str">
        <f t="shared" si="53"/>
        <v/>
      </c>
      <c r="Y133" t="s">
        <v>24</v>
      </c>
      <c r="Z133" t="str">
        <f t="shared" si="54"/>
        <v/>
      </c>
      <c r="AA133" t="s">
        <v>24</v>
      </c>
      <c r="AB133" t="str">
        <f t="shared" si="55"/>
        <v>数据分析_储备分析</v>
      </c>
      <c r="AC133" t="s">
        <v>24</v>
      </c>
      <c r="AD133" t="str">
        <f t="shared" si="56"/>
        <v/>
      </c>
      <c r="AE133" t="s">
        <v>24</v>
      </c>
      <c r="AF133" t="str">
        <f t="shared" si="57"/>
        <v>储备分析</v>
      </c>
      <c r="AG133" t="s">
        <v>24</v>
      </c>
    </row>
    <row r="134" spans="3:33">
      <c r="C134" s="2" t="s">
        <v>282</v>
      </c>
      <c r="D134" t="str">
        <f t="shared" si="47"/>
        <v>数据分析_质量成本</v>
      </c>
      <c r="G134" s="4" t="s">
        <v>335</v>
      </c>
      <c r="H134" s="3" t="s">
        <v>419</v>
      </c>
      <c r="I134" s="3" t="s">
        <v>392</v>
      </c>
      <c r="J134" s="3" t="s">
        <v>419</v>
      </c>
      <c r="L134" t="s">
        <v>24</v>
      </c>
      <c r="M134" t="str">
        <f t="shared" si="48"/>
        <v>7.2 估算成本</v>
      </c>
      <c r="N134" t="s">
        <v>24</v>
      </c>
      <c r="O134" t="str">
        <f t="shared" si="49"/>
        <v>数据分析</v>
      </c>
      <c r="P134" t="s">
        <v>24</v>
      </c>
      <c r="Q134" t="str">
        <f t="shared" si="50"/>
        <v>数据分析_质量成本</v>
      </c>
      <c r="R134" t="s">
        <v>24</v>
      </c>
      <c r="S134" t="str">
        <f t="shared" si="51"/>
        <v>6数据分析</v>
      </c>
      <c r="T134" t="s">
        <v>24</v>
      </c>
      <c r="U134" t="str">
        <f t="shared" si="52"/>
        <v>质量成本</v>
      </c>
      <c r="V134" t="s">
        <v>24</v>
      </c>
      <c r="W134" t="s">
        <v>24</v>
      </c>
      <c r="X134" t="str">
        <f t="shared" si="53"/>
        <v/>
      </c>
      <c r="Y134" t="s">
        <v>24</v>
      </c>
      <c r="Z134" t="str">
        <f t="shared" si="54"/>
        <v/>
      </c>
      <c r="AA134" t="s">
        <v>24</v>
      </c>
      <c r="AB134" t="str">
        <f t="shared" si="55"/>
        <v>数据分析_质量成本</v>
      </c>
      <c r="AC134" t="s">
        <v>24</v>
      </c>
      <c r="AD134" t="str">
        <f t="shared" si="56"/>
        <v/>
      </c>
      <c r="AE134" t="s">
        <v>24</v>
      </c>
      <c r="AF134" t="str">
        <f t="shared" si="57"/>
        <v>质量成本</v>
      </c>
      <c r="AG134" t="s">
        <v>24</v>
      </c>
    </row>
    <row r="135" spans="3:33">
      <c r="C135" s="2" t="s">
        <v>282</v>
      </c>
      <c r="D135" t="str">
        <f t="shared" si="47"/>
        <v>项目管理信息系统</v>
      </c>
      <c r="G135" s="4" t="s">
        <v>323</v>
      </c>
      <c r="I135" s="3" t="s">
        <v>408</v>
      </c>
      <c r="L135" t="s">
        <v>24</v>
      </c>
      <c r="M135" t="str">
        <f t="shared" si="48"/>
        <v>7.2 估算成本</v>
      </c>
      <c r="N135" t="s">
        <v>24</v>
      </c>
      <c r="O135" t="str">
        <f t="shared" si="49"/>
        <v>项目管理信息系统</v>
      </c>
      <c r="P135" t="s">
        <v>24</v>
      </c>
      <c r="Q135" t="str">
        <f t="shared" si="50"/>
        <v>项目管理信息系统</v>
      </c>
      <c r="R135" t="s">
        <v>24</v>
      </c>
      <c r="S135" t="str">
        <f t="shared" si="51"/>
        <v>7项目管理信息系统</v>
      </c>
      <c r="T135" t="s">
        <v>24</v>
      </c>
      <c r="U135" t="str">
        <f t="shared" si="52"/>
        <v/>
      </c>
      <c r="V135" t="s">
        <v>24</v>
      </c>
      <c r="W135" t="s">
        <v>24</v>
      </c>
      <c r="X135" t="str">
        <f t="shared" si="53"/>
        <v/>
      </c>
      <c r="Y135" t="s">
        <v>24</v>
      </c>
      <c r="Z135" t="str">
        <f t="shared" si="54"/>
        <v>[项目管理信息系统](工具-项目管理信息系统)</v>
      </c>
      <c r="AA135" t="s">
        <v>24</v>
      </c>
      <c r="AB135" t="str">
        <f t="shared" si="55"/>
        <v>项目管理信息系统</v>
      </c>
      <c r="AC135" t="s">
        <v>24</v>
      </c>
      <c r="AD135" t="str">
        <f t="shared" si="56"/>
        <v>7项目管理信息系统</v>
      </c>
      <c r="AE135" t="s">
        <v>24</v>
      </c>
      <c r="AF135" t="str">
        <f t="shared" si="57"/>
        <v/>
      </c>
      <c r="AG135" t="s">
        <v>24</v>
      </c>
    </row>
    <row r="136" spans="3:33">
      <c r="C136" s="2" t="s">
        <v>282</v>
      </c>
      <c r="D136" t="str">
        <f t="shared" si="47"/>
        <v>决策_投票</v>
      </c>
      <c r="G136" s="4" t="s">
        <v>343</v>
      </c>
      <c r="H136" s="3" t="s">
        <v>348</v>
      </c>
      <c r="I136" s="3" t="s">
        <v>420</v>
      </c>
      <c r="J136" s="3" t="s">
        <v>348</v>
      </c>
      <c r="L136" t="s">
        <v>24</v>
      </c>
      <c r="M136" t="str">
        <f t="shared" si="48"/>
        <v>7.2 估算成本</v>
      </c>
      <c r="N136" t="s">
        <v>24</v>
      </c>
      <c r="O136" t="str">
        <f t="shared" si="49"/>
        <v>决策</v>
      </c>
      <c r="P136" t="s">
        <v>24</v>
      </c>
      <c r="Q136" t="str">
        <f t="shared" si="50"/>
        <v>决策_投票</v>
      </c>
      <c r="R136" t="s">
        <v>24</v>
      </c>
      <c r="S136" t="str">
        <f t="shared" si="51"/>
        <v>8决策</v>
      </c>
      <c r="T136" t="s">
        <v>24</v>
      </c>
      <c r="U136" t="str">
        <f t="shared" si="52"/>
        <v>投票</v>
      </c>
      <c r="V136" t="s">
        <v>24</v>
      </c>
      <c r="W136" t="s">
        <v>24</v>
      </c>
      <c r="X136" t="str">
        <f t="shared" si="53"/>
        <v/>
      </c>
      <c r="Y136" t="s">
        <v>24</v>
      </c>
      <c r="Z136" t="str">
        <f t="shared" si="54"/>
        <v>[决策](工具-决策)</v>
      </c>
      <c r="AA136" t="s">
        <v>24</v>
      </c>
      <c r="AB136" t="str">
        <f t="shared" si="55"/>
        <v>决策_投票</v>
      </c>
      <c r="AC136" t="s">
        <v>24</v>
      </c>
      <c r="AD136" t="str">
        <f t="shared" si="56"/>
        <v>8决策</v>
      </c>
      <c r="AE136" t="s">
        <v>24</v>
      </c>
      <c r="AF136" t="str">
        <f t="shared" si="57"/>
        <v>投票</v>
      </c>
      <c r="AG136" t="s">
        <v>24</v>
      </c>
    </row>
    <row r="137" spans="3:33">
      <c r="C137" s="2" t="s">
        <v>60</v>
      </c>
      <c r="D137" t="str">
        <f t="shared" si="47"/>
        <v>专家判断</v>
      </c>
      <c r="G137" s="4" t="s">
        <v>269</v>
      </c>
      <c r="I137" s="3" t="s">
        <v>309</v>
      </c>
      <c r="L137" t="s">
        <v>24</v>
      </c>
      <c r="M137" t="str">
        <f t="shared" si="48"/>
        <v>7.3 制定预算</v>
      </c>
      <c r="N137" t="s">
        <v>24</v>
      </c>
      <c r="O137" t="str">
        <f t="shared" si="49"/>
        <v>专家判断</v>
      </c>
      <c r="P137" t="s">
        <v>24</v>
      </c>
      <c r="Q137" t="str">
        <f t="shared" si="50"/>
        <v>专家判断</v>
      </c>
      <c r="R137" t="s">
        <v>24</v>
      </c>
      <c r="S137" t="str">
        <f t="shared" si="51"/>
        <v>1专家判断</v>
      </c>
      <c r="T137" t="s">
        <v>24</v>
      </c>
      <c r="U137" t="str">
        <f t="shared" si="52"/>
        <v/>
      </c>
      <c r="V137" t="s">
        <v>24</v>
      </c>
      <c r="W137" t="s">
        <v>24</v>
      </c>
      <c r="X137" t="str">
        <f t="shared" si="53"/>
        <v>7.3 制定预算</v>
      </c>
      <c r="Y137" t="s">
        <v>24</v>
      </c>
      <c r="Z137" t="str">
        <f t="shared" si="54"/>
        <v>[专家判断](工具-专家判断)</v>
      </c>
      <c r="AA137" t="s">
        <v>24</v>
      </c>
      <c r="AB137" t="str">
        <f t="shared" si="55"/>
        <v>专家判断</v>
      </c>
      <c r="AC137" t="s">
        <v>24</v>
      </c>
      <c r="AD137" t="str">
        <f t="shared" si="56"/>
        <v>1专家判断</v>
      </c>
      <c r="AE137" t="s">
        <v>24</v>
      </c>
      <c r="AF137" t="str">
        <f t="shared" si="57"/>
        <v/>
      </c>
      <c r="AG137" t="s">
        <v>24</v>
      </c>
    </row>
    <row r="138" spans="3:33">
      <c r="C138" s="2" t="s">
        <v>60</v>
      </c>
      <c r="D138" t="str">
        <f t="shared" si="47"/>
        <v>成本汇总</v>
      </c>
      <c r="G138" s="4" t="s">
        <v>421</v>
      </c>
      <c r="I138" s="3" t="s">
        <v>422</v>
      </c>
      <c r="L138" t="s">
        <v>24</v>
      </c>
      <c r="M138" t="str">
        <f t="shared" si="48"/>
        <v>7.3 制定预算</v>
      </c>
      <c r="N138" t="s">
        <v>24</v>
      </c>
      <c r="O138" t="str">
        <f t="shared" si="49"/>
        <v>成本汇总</v>
      </c>
      <c r="P138" t="s">
        <v>24</v>
      </c>
      <c r="Q138" t="str">
        <f t="shared" si="50"/>
        <v>成本汇总</v>
      </c>
      <c r="R138" t="s">
        <v>24</v>
      </c>
      <c r="S138" t="str">
        <f t="shared" si="51"/>
        <v>2成本汇总</v>
      </c>
      <c r="T138" t="s">
        <v>24</v>
      </c>
      <c r="U138" t="str">
        <f t="shared" si="52"/>
        <v/>
      </c>
      <c r="V138" t="s">
        <v>24</v>
      </c>
      <c r="W138" t="s">
        <v>24</v>
      </c>
      <c r="X138" t="str">
        <f t="shared" si="53"/>
        <v/>
      </c>
      <c r="Y138" t="s">
        <v>24</v>
      </c>
      <c r="Z138" t="str">
        <f t="shared" si="54"/>
        <v>[成本汇总](工具-成本汇总)</v>
      </c>
      <c r="AA138" t="s">
        <v>24</v>
      </c>
      <c r="AB138" t="str">
        <f t="shared" si="55"/>
        <v>成本汇总</v>
      </c>
      <c r="AC138" t="s">
        <v>24</v>
      </c>
      <c r="AD138" t="str">
        <f t="shared" si="56"/>
        <v>2成本汇总</v>
      </c>
      <c r="AE138" t="s">
        <v>24</v>
      </c>
      <c r="AF138" t="str">
        <f t="shared" si="57"/>
        <v/>
      </c>
      <c r="AG138" t="s">
        <v>24</v>
      </c>
    </row>
    <row r="139" spans="3:33">
      <c r="C139" s="2" t="s">
        <v>60</v>
      </c>
      <c r="D139" t="str">
        <f t="shared" si="47"/>
        <v>数据分析_储备分析</v>
      </c>
      <c r="G139" s="4" t="s">
        <v>335</v>
      </c>
      <c r="H139" s="3" t="s">
        <v>393</v>
      </c>
      <c r="I139" s="3" t="s">
        <v>347</v>
      </c>
      <c r="J139" s="3" t="s">
        <v>393</v>
      </c>
      <c r="L139" t="s">
        <v>24</v>
      </c>
      <c r="M139" t="str">
        <f t="shared" si="48"/>
        <v>7.3 制定预算</v>
      </c>
      <c r="N139" t="s">
        <v>24</v>
      </c>
      <c r="O139" t="str">
        <f t="shared" si="49"/>
        <v>数据分析</v>
      </c>
      <c r="P139" t="s">
        <v>24</v>
      </c>
      <c r="Q139" t="str">
        <f t="shared" si="50"/>
        <v>数据分析_储备分析</v>
      </c>
      <c r="R139" t="s">
        <v>24</v>
      </c>
      <c r="S139" t="str">
        <f t="shared" si="51"/>
        <v>3数据分析</v>
      </c>
      <c r="T139" t="s">
        <v>24</v>
      </c>
      <c r="U139" t="str">
        <f t="shared" si="52"/>
        <v>储备分析</v>
      </c>
      <c r="V139" t="s">
        <v>24</v>
      </c>
      <c r="W139" t="s">
        <v>24</v>
      </c>
      <c r="X139" t="str">
        <f t="shared" si="53"/>
        <v/>
      </c>
      <c r="Y139" t="s">
        <v>24</v>
      </c>
      <c r="Z139" t="str">
        <f t="shared" si="54"/>
        <v>[数据分析](工具-数据分析)</v>
      </c>
      <c r="AA139" t="s">
        <v>24</v>
      </c>
      <c r="AB139" t="str">
        <f t="shared" si="55"/>
        <v>数据分析_储备分析</v>
      </c>
      <c r="AC139" t="s">
        <v>24</v>
      </c>
      <c r="AD139" t="str">
        <f t="shared" si="56"/>
        <v>3数据分析</v>
      </c>
      <c r="AE139" t="s">
        <v>24</v>
      </c>
      <c r="AF139" t="str">
        <f t="shared" si="57"/>
        <v>储备分析</v>
      </c>
      <c r="AG139" t="s">
        <v>24</v>
      </c>
    </row>
    <row r="140" spans="3:33">
      <c r="C140" s="2" t="s">
        <v>60</v>
      </c>
      <c r="D140" t="str">
        <f t="shared" si="47"/>
        <v>历史信息审核</v>
      </c>
      <c r="G140" s="4" t="s">
        <v>423</v>
      </c>
      <c r="I140" s="3" t="s">
        <v>424</v>
      </c>
      <c r="L140" t="s">
        <v>24</v>
      </c>
      <c r="M140" t="str">
        <f t="shared" si="48"/>
        <v>7.3 制定预算</v>
      </c>
      <c r="N140" t="s">
        <v>24</v>
      </c>
      <c r="O140" t="str">
        <f t="shared" si="49"/>
        <v>历史信息审核</v>
      </c>
      <c r="P140" t="s">
        <v>24</v>
      </c>
      <c r="Q140" t="str">
        <f t="shared" si="50"/>
        <v>历史信息审核</v>
      </c>
      <c r="R140" t="s">
        <v>24</v>
      </c>
      <c r="S140" t="str">
        <f t="shared" si="51"/>
        <v>4历史信息审核</v>
      </c>
      <c r="T140" t="s">
        <v>24</v>
      </c>
      <c r="U140" t="str">
        <f t="shared" si="52"/>
        <v/>
      </c>
      <c r="V140" t="s">
        <v>24</v>
      </c>
      <c r="W140" t="s">
        <v>24</v>
      </c>
      <c r="X140" t="str">
        <f t="shared" si="53"/>
        <v/>
      </c>
      <c r="Y140" t="s">
        <v>24</v>
      </c>
      <c r="Z140" t="str">
        <f t="shared" si="54"/>
        <v>[历史信息审核](工具-历史信息审核)</v>
      </c>
      <c r="AA140" t="s">
        <v>24</v>
      </c>
      <c r="AB140" t="str">
        <f t="shared" si="55"/>
        <v>历史信息审核</v>
      </c>
      <c r="AC140" t="s">
        <v>24</v>
      </c>
      <c r="AD140" t="str">
        <f t="shared" si="56"/>
        <v>4历史信息审核</v>
      </c>
      <c r="AE140" t="s">
        <v>24</v>
      </c>
      <c r="AF140" t="str">
        <f t="shared" si="57"/>
        <v/>
      </c>
      <c r="AG140" t="s">
        <v>24</v>
      </c>
    </row>
    <row r="141" spans="3:33">
      <c r="C141" s="2" t="s">
        <v>60</v>
      </c>
      <c r="D141" t="str">
        <f t="shared" si="47"/>
        <v>资金限制平衡</v>
      </c>
      <c r="G141" s="4" t="s">
        <v>425</v>
      </c>
      <c r="I141" s="3" t="s">
        <v>426</v>
      </c>
      <c r="L141" t="s">
        <v>24</v>
      </c>
      <c r="M141" t="str">
        <f t="shared" si="48"/>
        <v>7.3 制定预算</v>
      </c>
      <c r="N141" t="s">
        <v>24</v>
      </c>
      <c r="O141" t="str">
        <f t="shared" si="49"/>
        <v>资金限制平衡</v>
      </c>
      <c r="P141" t="s">
        <v>24</v>
      </c>
      <c r="Q141" t="str">
        <f t="shared" si="50"/>
        <v>资金限制平衡</v>
      </c>
      <c r="R141" t="s">
        <v>24</v>
      </c>
      <c r="S141" t="str">
        <f t="shared" si="51"/>
        <v>5资金限制平衡</v>
      </c>
      <c r="T141" t="s">
        <v>24</v>
      </c>
      <c r="U141" t="str">
        <f t="shared" si="52"/>
        <v/>
      </c>
      <c r="V141" t="s">
        <v>24</v>
      </c>
      <c r="W141" t="s">
        <v>24</v>
      </c>
      <c r="X141" t="str">
        <f t="shared" si="53"/>
        <v/>
      </c>
      <c r="Y141" t="s">
        <v>24</v>
      </c>
      <c r="Z141" t="str">
        <f t="shared" si="54"/>
        <v>[资金限制平衡](工具-资金限制平衡)</v>
      </c>
      <c r="AA141" t="s">
        <v>24</v>
      </c>
      <c r="AB141" t="str">
        <f t="shared" si="55"/>
        <v>资金限制平衡</v>
      </c>
      <c r="AC141" t="s">
        <v>24</v>
      </c>
      <c r="AD141" t="str">
        <f t="shared" si="56"/>
        <v>5资金限制平衡</v>
      </c>
      <c r="AE141" t="s">
        <v>24</v>
      </c>
      <c r="AF141" t="str">
        <f t="shared" si="57"/>
        <v/>
      </c>
      <c r="AG141" t="s">
        <v>24</v>
      </c>
    </row>
    <row r="142" spans="3:33">
      <c r="C142" s="2" t="s">
        <v>60</v>
      </c>
      <c r="D142" t="str">
        <f t="shared" si="47"/>
        <v>融资</v>
      </c>
      <c r="G142" s="4" t="s">
        <v>427</v>
      </c>
      <c r="I142" s="3" t="s">
        <v>428</v>
      </c>
      <c r="L142" t="s">
        <v>24</v>
      </c>
      <c r="M142" t="str">
        <f t="shared" si="48"/>
        <v>7.3 制定预算</v>
      </c>
      <c r="N142" t="s">
        <v>24</v>
      </c>
      <c r="O142" t="str">
        <f t="shared" si="49"/>
        <v>融资</v>
      </c>
      <c r="P142" t="s">
        <v>24</v>
      </c>
      <c r="Q142" t="str">
        <f t="shared" si="50"/>
        <v>融资</v>
      </c>
      <c r="R142" t="s">
        <v>24</v>
      </c>
      <c r="S142" t="str">
        <f t="shared" si="51"/>
        <v>6融资</v>
      </c>
      <c r="T142" t="s">
        <v>24</v>
      </c>
      <c r="U142" t="str">
        <f t="shared" si="52"/>
        <v/>
      </c>
      <c r="V142" t="s">
        <v>24</v>
      </c>
      <c r="W142" t="s">
        <v>24</v>
      </c>
      <c r="X142" t="str">
        <f t="shared" si="53"/>
        <v/>
      </c>
      <c r="Y142" t="s">
        <v>24</v>
      </c>
      <c r="Z142" t="str">
        <f t="shared" si="54"/>
        <v>[融资](工具-融资)</v>
      </c>
      <c r="AA142" t="s">
        <v>24</v>
      </c>
      <c r="AB142" t="str">
        <f t="shared" si="55"/>
        <v>融资</v>
      </c>
      <c r="AC142" t="s">
        <v>24</v>
      </c>
      <c r="AD142" t="str">
        <f t="shared" si="56"/>
        <v>6融资</v>
      </c>
      <c r="AE142" t="s">
        <v>24</v>
      </c>
      <c r="AF142" t="str">
        <f t="shared" si="57"/>
        <v/>
      </c>
      <c r="AG142" t="s">
        <v>24</v>
      </c>
    </row>
    <row r="143" spans="3:33">
      <c r="C143" s="2" t="s">
        <v>62</v>
      </c>
      <c r="D143" t="str">
        <f t="shared" si="47"/>
        <v>专家判断</v>
      </c>
      <c r="G143" s="4" t="s">
        <v>269</v>
      </c>
      <c r="I143" s="3" t="s">
        <v>309</v>
      </c>
      <c r="L143" t="s">
        <v>24</v>
      </c>
      <c r="M143" t="str">
        <f t="shared" si="48"/>
        <v>7.4 控制成本</v>
      </c>
      <c r="N143" t="s">
        <v>24</v>
      </c>
      <c r="O143" t="str">
        <f t="shared" si="49"/>
        <v>专家判断</v>
      </c>
      <c r="P143" t="s">
        <v>24</v>
      </c>
      <c r="Q143" t="str">
        <f t="shared" si="50"/>
        <v>专家判断</v>
      </c>
      <c r="R143" t="s">
        <v>24</v>
      </c>
      <c r="S143" t="str">
        <f t="shared" si="51"/>
        <v>1专家判断</v>
      </c>
      <c r="T143" t="s">
        <v>24</v>
      </c>
      <c r="U143" t="str">
        <f t="shared" si="52"/>
        <v/>
      </c>
      <c r="V143" t="s">
        <v>24</v>
      </c>
      <c r="W143" t="s">
        <v>24</v>
      </c>
      <c r="X143" t="str">
        <f t="shared" si="53"/>
        <v>7.4 控制成本</v>
      </c>
      <c r="Y143" t="s">
        <v>24</v>
      </c>
      <c r="Z143" t="str">
        <f t="shared" si="54"/>
        <v>[专家判断](工具-专家判断)</v>
      </c>
      <c r="AA143" t="s">
        <v>24</v>
      </c>
      <c r="AB143" t="str">
        <f t="shared" si="55"/>
        <v>专家判断</v>
      </c>
      <c r="AC143" t="s">
        <v>24</v>
      </c>
      <c r="AD143" t="str">
        <f t="shared" si="56"/>
        <v>1专家判断</v>
      </c>
      <c r="AE143" t="s">
        <v>24</v>
      </c>
      <c r="AF143" t="str">
        <f t="shared" si="57"/>
        <v/>
      </c>
      <c r="AG143" t="s">
        <v>24</v>
      </c>
    </row>
    <row r="144" spans="3:33">
      <c r="C144" s="2" t="s">
        <v>62</v>
      </c>
      <c r="D144" t="str">
        <f t="shared" si="47"/>
        <v>数据分析_挣值分析</v>
      </c>
      <c r="G144" s="4" t="s">
        <v>335</v>
      </c>
      <c r="H144" s="3" t="s">
        <v>339</v>
      </c>
      <c r="I144" s="3" t="s">
        <v>337</v>
      </c>
      <c r="J144" s="3" t="s">
        <v>339</v>
      </c>
      <c r="L144" t="s">
        <v>24</v>
      </c>
      <c r="M144" t="str">
        <f t="shared" si="48"/>
        <v>7.4 控制成本</v>
      </c>
      <c r="N144" t="s">
        <v>24</v>
      </c>
      <c r="O144" t="str">
        <f t="shared" si="49"/>
        <v>数据分析</v>
      </c>
      <c r="P144" t="s">
        <v>24</v>
      </c>
      <c r="Q144" t="str">
        <f t="shared" si="50"/>
        <v>数据分析_挣值分析</v>
      </c>
      <c r="R144" t="s">
        <v>24</v>
      </c>
      <c r="S144" t="str">
        <f t="shared" si="51"/>
        <v>2数据分析</v>
      </c>
      <c r="T144" t="s">
        <v>24</v>
      </c>
      <c r="U144" t="str">
        <f t="shared" si="52"/>
        <v>挣值分析</v>
      </c>
      <c r="V144" t="s">
        <v>24</v>
      </c>
      <c r="W144" t="s">
        <v>24</v>
      </c>
      <c r="X144" t="str">
        <f t="shared" si="53"/>
        <v/>
      </c>
      <c r="Y144" t="s">
        <v>24</v>
      </c>
      <c r="Z144" t="str">
        <f t="shared" si="54"/>
        <v>[数据分析](工具-数据分析)</v>
      </c>
      <c r="AA144" t="s">
        <v>24</v>
      </c>
      <c r="AB144" t="str">
        <f t="shared" si="55"/>
        <v>数据分析_挣值分析</v>
      </c>
      <c r="AC144" t="s">
        <v>24</v>
      </c>
      <c r="AD144" t="str">
        <f t="shared" si="56"/>
        <v>2数据分析</v>
      </c>
      <c r="AE144" t="s">
        <v>24</v>
      </c>
      <c r="AF144" t="str">
        <f t="shared" si="57"/>
        <v>挣值分析</v>
      </c>
      <c r="AG144" t="s">
        <v>24</v>
      </c>
    </row>
    <row r="145" spans="3:33">
      <c r="C145" s="2" t="s">
        <v>62</v>
      </c>
      <c r="D145" t="str">
        <f t="shared" si="47"/>
        <v>数据分析_偏差分析</v>
      </c>
      <c r="G145" s="4" t="s">
        <v>335</v>
      </c>
      <c r="H145" s="3" t="s">
        <v>342</v>
      </c>
      <c r="I145" s="3" t="s">
        <v>337</v>
      </c>
      <c r="J145" s="3" t="s">
        <v>342</v>
      </c>
      <c r="L145" t="s">
        <v>24</v>
      </c>
      <c r="M145" t="str">
        <f t="shared" si="48"/>
        <v>7.4 控制成本</v>
      </c>
      <c r="N145" t="s">
        <v>24</v>
      </c>
      <c r="O145" t="str">
        <f t="shared" si="49"/>
        <v>数据分析</v>
      </c>
      <c r="P145" t="s">
        <v>24</v>
      </c>
      <c r="Q145" t="str">
        <f t="shared" si="50"/>
        <v>数据分析_偏差分析</v>
      </c>
      <c r="R145" t="s">
        <v>24</v>
      </c>
      <c r="S145" t="str">
        <f t="shared" si="51"/>
        <v>2数据分析</v>
      </c>
      <c r="T145" t="s">
        <v>24</v>
      </c>
      <c r="U145" t="str">
        <f t="shared" si="52"/>
        <v>偏差分析</v>
      </c>
      <c r="V145" t="s">
        <v>24</v>
      </c>
      <c r="W145" t="s">
        <v>24</v>
      </c>
      <c r="X145" t="str">
        <f t="shared" si="53"/>
        <v/>
      </c>
      <c r="Y145" t="s">
        <v>24</v>
      </c>
      <c r="Z145" t="str">
        <f t="shared" si="54"/>
        <v/>
      </c>
      <c r="AA145" t="s">
        <v>24</v>
      </c>
      <c r="AB145" t="str">
        <f t="shared" si="55"/>
        <v>数据分析_偏差分析</v>
      </c>
      <c r="AC145" t="s">
        <v>24</v>
      </c>
      <c r="AD145" t="str">
        <f t="shared" si="56"/>
        <v/>
      </c>
      <c r="AE145" t="s">
        <v>24</v>
      </c>
      <c r="AF145" t="str">
        <f t="shared" si="57"/>
        <v>偏差分析</v>
      </c>
      <c r="AG145" t="s">
        <v>24</v>
      </c>
    </row>
    <row r="146" spans="3:33">
      <c r="C146" s="2" t="s">
        <v>62</v>
      </c>
      <c r="D146" t="str">
        <f t="shared" si="47"/>
        <v>数据分析_趋势分析</v>
      </c>
      <c r="G146" s="4" t="s">
        <v>335</v>
      </c>
      <c r="H146" s="3" t="s">
        <v>341</v>
      </c>
      <c r="I146" s="3" t="s">
        <v>337</v>
      </c>
      <c r="J146" s="3" t="s">
        <v>341</v>
      </c>
      <c r="L146" t="s">
        <v>24</v>
      </c>
      <c r="M146" t="str">
        <f t="shared" si="48"/>
        <v>7.4 控制成本</v>
      </c>
      <c r="N146" t="s">
        <v>24</v>
      </c>
      <c r="O146" t="str">
        <f t="shared" si="49"/>
        <v>数据分析</v>
      </c>
      <c r="P146" t="s">
        <v>24</v>
      </c>
      <c r="Q146" t="str">
        <f t="shared" si="50"/>
        <v>数据分析_趋势分析</v>
      </c>
      <c r="R146" t="s">
        <v>24</v>
      </c>
      <c r="S146" t="str">
        <f t="shared" si="51"/>
        <v>2数据分析</v>
      </c>
      <c r="T146" t="s">
        <v>24</v>
      </c>
      <c r="U146" t="str">
        <f t="shared" si="52"/>
        <v>趋势分析</v>
      </c>
      <c r="V146" t="s">
        <v>24</v>
      </c>
      <c r="W146" t="s">
        <v>24</v>
      </c>
      <c r="X146" t="str">
        <f t="shared" si="53"/>
        <v/>
      </c>
      <c r="Y146" t="s">
        <v>24</v>
      </c>
      <c r="Z146" t="str">
        <f t="shared" si="54"/>
        <v/>
      </c>
      <c r="AA146" t="s">
        <v>24</v>
      </c>
      <c r="AB146" t="str">
        <f t="shared" si="55"/>
        <v>数据分析_趋势分析</v>
      </c>
      <c r="AC146" t="s">
        <v>24</v>
      </c>
      <c r="AD146" t="str">
        <f t="shared" si="56"/>
        <v/>
      </c>
      <c r="AE146" t="s">
        <v>24</v>
      </c>
      <c r="AF146" t="str">
        <f t="shared" si="57"/>
        <v>趋势分析</v>
      </c>
      <c r="AG146" t="s">
        <v>24</v>
      </c>
    </row>
    <row r="147" spans="3:33">
      <c r="C147" s="2" t="s">
        <v>62</v>
      </c>
      <c r="D147" t="str">
        <f t="shared" si="47"/>
        <v>数据分析_储备分析</v>
      </c>
      <c r="G147" s="4" t="s">
        <v>335</v>
      </c>
      <c r="H147" s="3" t="s">
        <v>393</v>
      </c>
      <c r="I147" s="3" t="s">
        <v>337</v>
      </c>
      <c r="J147" s="3" t="s">
        <v>393</v>
      </c>
      <c r="L147" t="s">
        <v>24</v>
      </c>
      <c r="M147" t="str">
        <f t="shared" si="48"/>
        <v>7.4 控制成本</v>
      </c>
      <c r="N147" t="s">
        <v>24</v>
      </c>
      <c r="O147" t="str">
        <f t="shared" si="49"/>
        <v>数据分析</v>
      </c>
      <c r="P147" t="s">
        <v>24</v>
      </c>
      <c r="Q147" t="str">
        <f t="shared" si="50"/>
        <v>数据分析_储备分析</v>
      </c>
      <c r="R147" t="s">
        <v>24</v>
      </c>
      <c r="S147" t="str">
        <f t="shared" si="51"/>
        <v>2数据分析</v>
      </c>
      <c r="T147" t="s">
        <v>24</v>
      </c>
      <c r="U147" t="str">
        <f t="shared" si="52"/>
        <v>储备分析</v>
      </c>
      <c r="V147" t="s">
        <v>24</v>
      </c>
      <c r="W147" t="s">
        <v>24</v>
      </c>
      <c r="X147" t="str">
        <f t="shared" si="53"/>
        <v/>
      </c>
      <c r="Y147" t="s">
        <v>24</v>
      </c>
      <c r="Z147" t="str">
        <f t="shared" si="54"/>
        <v/>
      </c>
      <c r="AA147" t="s">
        <v>24</v>
      </c>
      <c r="AB147" t="str">
        <f t="shared" si="55"/>
        <v>数据分析_储备分析</v>
      </c>
      <c r="AC147" t="s">
        <v>24</v>
      </c>
      <c r="AD147" t="str">
        <f t="shared" si="56"/>
        <v/>
      </c>
      <c r="AE147" t="s">
        <v>24</v>
      </c>
      <c r="AF147" t="str">
        <f t="shared" si="57"/>
        <v>储备分析</v>
      </c>
      <c r="AG147" t="s">
        <v>24</v>
      </c>
    </row>
    <row r="148" spans="3:33">
      <c r="C148" s="2" t="s">
        <v>62</v>
      </c>
      <c r="D148" t="str">
        <f t="shared" si="47"/>
        <v>完工尚需绩效指数</v>
      </c>
      <c r="G148" s="4" t="s">
        <v>429</v>
      </c>
      <c r="I148" s="3" t="s">
        <v>430</v>
      </c>
      <c r="L148" t="s">
        <v>24</v>
      </c>
      <c r="M148" t="str">
        <f t="shared" si="48"/>
        <v>7.4 控制成本</v>
      </c>
      <c r="N148" t="s">
        <v>24</v>
      </c>
      <c r="O148" t="str">
        <f t="shared" si="49"/>
        <v>完工尚需绩效指数</v>
      </c>
      <c r="P148" t="s">
        <v>24</v>
      </c>
      <c r="Q148" t="str">
        <f t="shared" si="50"/>
        <v>完工尚需绩效指数</v>
      </c>
      <c r="R148" t="s">
        <v>24</v>
      </c>
      <c r="S148" t="str">
        <f t="shared" si="51"/>
        <v>3完工尚需绩效指数</v>
      </c>
      <c r="T148" t="s">
        <v>24</v>
      </c>
      <c r="U148" t="str">
        <f t="shared" si="52"/>
        <v/>
      </c>
      <c r="V148" t="s">
        <v>24</v>
      </c>
      <c r="W148" t="s">
        <v>24</v>
      </c>
      <c r="X148" t="str">
        <f t="shared" si="53"/>
        <v/>
      </c>
      <c r="Y148" t="s">
        <v>24</v>
      </c>
      <c r="Z148" t="str">
        <f t="shared" si="54"/>
        <v>[完工尚需绩效指数](工具-完工尚需绩效指数)</v>
      </c>
      <c r="AA148" t="s">
        <v>24</v>
      </c>
      <c r="AB148" t="str">
        <f t="shared" si="55"/>
        <v>完工尚需绩效指数</v>
      </c>
      <c r="AC148" t="s">
        <v>24</v>
      </c>
      <c r="AD148" t="str">
        <f t="shared" si="56"/>
        <v>3完工尚需绩效指数</v>
      </c>
      <c r="AE148" t="s">
        <v>24</v>
      </c>
      <c r="AF148" t="str">
        <f t="shared" si="57"/>
        <v/>
      </c>
      <c r="AG148" t="s">
        <v>24</v>
      </c>
    </row>
    <row r="149" spans="3:33">
      <c r="C149" s="2" t="s">
        <v>62</v>
      </c>
      <c r="D149" t="str">
        <f t="shared" si="47"/>
        <v>项目管理信息系统</v>
      </c>
      <c r="G149" s="4" t="s">
        <v>323</v>
      </c>
      <c r="I149" s="3" t="s">
        <v>383</v>
      </c>
      <c r="L149" t="s">
        <v>24</v>
      </c>
      <c r="M149" t="str">
        <f t="shared" si="48"/>
        <v>7.4 控制成本</v>
      </c>
      <c r="N149" t="s">
        <v>24</v>
      </c>
      <c r="O149" t="str">
        <f t="shared" si="49"/>
        <v>项目管理信息系统</v>
      </c>
      <c r="P149" t="s">
        <v>24</v>
      </c>
      <c r="Q149" t="str">
        <f t="shared" si="50"/>
        <v>项目管理信息系统</v>
      </c>
      <c r="R149" t="s">
        <v>24</v>
      </c>
      <c r="S149" t="str">
        <f t="shared" si="51"/>
        <v>4项目管理信息系统</v>
      </c>
      <c r="T149" t="s">
        <v>24</v>
      </c>
      <c r="U149" t="str">
        <f t="shared" si="52"/>
        <v/>
      </c>
      <c r="V149" t="s">
        <v>24</v>
      </c>
      <c r="W149" t="s">
        <v>24</v>
      </c>
      <c r="X149" t="str">
        <f t="shared" si="53"/>
        <v/>
      </c>
      <c r="Y149" t="s">
        <v>24</v>
      </c>
      <c r="Z149" t="str">
        <f t="shared" si="54"/>
        <v>[项目管理信息系统](工具-项目管理信息系统)</v>
      </c>
      <c r="AA149" t="s">
        <v>24</v>
      </c>
      <c r="AB149" t="str">
        <f t="shared" si="55"/>
        <v>项目管理信息系统</v>
      </c>
      <c r="AC149" t="s">
        <v>24</v>
      </c>
      <c r="AD149" t="str">
        <f t="shared" si="56"/>
        <v>4项目管理信息系统</v>
      </c>
      <c r="AE149" t="s">
        <v>24</v>
      </c>
      <c r="AF149" t="str">
        <f t="shared" si="57"/>
        <v/>
      </c>
      <c r="AG149" t="s">
        <v>24</v>
      </c>
    </row>
    <row r="150" spans="3:33">
      <c r="C150" s="2" t="s">
        <v>283</v>
      </c>
      <c r="D150" t="str">
        <f t="shared" ref="D150:D213" si="58">IF(H150="",G150,G150&amp;"_"&amp;H150)</f>
        <v>专家判断</v>
      </c>
      <c r="G150" s="3" t="s">
        <v>269</v>
      </c>
      <c r="I150" s="3" t="s">
        <v>309</v>
      </c>
      <c r="L150" t="s">
        <v>24</v>
      </c>
      <c r="M150" t="str">
        <f t="shared" ref="M150:M213" si="59">C150</f>
        <v>8.1 规划质量管理</v>
      </c>
      <c r="N150" t="s">
        <v>24</v>
      </c>
      <c r="O150" t="str">
        <f t="shared" ref="O150:O213" si="60">G150</f>
        <v>专家判断</v>
      </c>
      <c r="P150" t="s">
        <v>24</v>
      </c>
      <c r="Q150" t="str">
        <f t="shared" ref="Q150:Q213" si="61">D150</f>
        <v>专家判断</v>
      </c>
      <c r="R150" t="s">
        <v>24</v>
      </c>
      <c r="S150" t="str">
        <f t="shared" ref="S150:S213" si="62">I150</f>
        <v>1专家判断</v>
      </c>
      <c r="T150" t="s">
        <v>24</v>
      </c>
      <c r="U150" t="str">
        <f t="shared" ref="U150:U213" si="63">IF(J150="","",J150)</f>
        <v/>
      </c>
      <c r="V150" t="s">
        <v>24</v>
      </c>
      <c r="W150" t="s">
        <v>24</v>
      </c>
      <c r="X150" t="str">
        <f t="shared" ref="X150:X213" si="64">IF(M150&lt;&gt;M149,M150,"")</f>
        <v>8.1 规划质量管理</v>
      </c>
      <c r="Y150" t="s">
        <v>24</v>
      </c>
      <c r="Z150" t="str">
        <f t="shared" ref="Z150:Z213" si="65">IF(O150&lt;&gt;O149,"["&amp;O150&amp;"](工具-"&amp;O150&amp;")","")</f>
        <v>[专家判断](工具-专家判断)</v>
      </c>
      <c r="AA150" t="s">
        <v>24</v>
      </c>
      <c r="AB150" t="str">
        <f t="shared" ref="AB150:AB213" si="66">IF(Q150&lt;&gt;Q149,Q150,"")</f>
        <v>专家判断</v>
      </c>
      <c r="AC150" t="s">
        <v>24</v>
      </c>
      <c r="AD150" t="str">
        <f t="shared" ref="AD150:AD213" si="67">IF(S150&lt;&gt;S149,S150,"")</f>
        <v>1专家判断</v>
      </c>
      <c r="AE150" t="s">
        <v>24</v>
      </c>
      <c r="AF150" t="str">
        <f t="shared" ref="AF150:AF213" si="68">U150</f>
        <v/>
      </c>
      <c r="AG150" t="s">
        <v>24</v>
      </c>
    </row>
    <row r="151" spans="3:33">
      <c r="C151" s="2" t="s">
        <v>283</v>
      </c>
      <c r="D151" t="str">
        <f t="shared" si="58"/>
        <v>数据收集_标杆对照</v>
      </c>
      <c r="E151" s="3"/>
      <c r="G151" t="s">
        <v>310</v>
      </c>
      <c r="H151" s="3" t="s">
        <v>356</v>
      </c>
      <c r="I151" s="3" t="s">
        <v>312</v>
      </c>
      <c r="J151" s="3" t="s">
        <v>356</v>
      </c>
      <c r="L151" t="s">
        <v>24</v>
      </c>
      <c r="M151" t="str">
        <f t="shared" si="59"/>
        <v>8.1 规划质量管理</v>
      </c>
      <c r="N151" t="s">
        <v>24</v>
      </c>
      <c r="O151" t="str">
        <f t="shared" si="60"/>
        <v>数据收集</v>
      </c>
      <c r="P151" t="s">
        <v>24</v>
      </c>
      <c r="Q151" t="str">
        <f t="shared" si="61"/>
        <v>数据收集_标杆对照</v>
      </c>
      <c r="R151" t="s">
        <v>24</v>
      </c>
      <c r="S151" t="str">
        <f t="shared" si="62"/>
        <v>2数据收集</v>
      </c>
      <c r="T151" t="s">
        <v>24</v>
      </c>
      <c r="U151" t="str">
        <f t="shared" si="63"/>
        <v>标杆对照</v>
      </c>
      <c r="V151" t="s">
        <v>24</v>
      </c>
      <c r="W151" t="s">
        <v>24</v>
      </c>
      <c r="X151" t="str">
        <f t="shared" si="64"/>
        <v/>
      </c>
      <c r="Y151" t="s">
        <v>24</v>
      </c>
      <c r="Z151" t="str">
        <f t="shared" si="65"/>
        <v>[数据收集](工具-数据收集)</v>
      </c>
      <c r="AA151" t="s">
        <v>24</v>
      </c>
      <c r="AB151" t="str">
        <f t="shared" si="66"/>
        <v>数据收集_标杆对照</v>
      </c>
      <c r="AC151" t="s">
        <v>24</v>
      </c>
      <c r="AD151" t="str">
        <f t="shared" si="67"/>
        <v>2数据收集</v>
      </c>
      <c r="AE151" t="s">
        <v>24</v>
      </c>
      <c r="AF151" t="str">
        <f t="shared" si="68"/>
        <v>标杆对照</v>
      </c>
      <c r="AG151" t="s">
        <v>24</v>
      </c>
    </row>
    <row r="152" spans="3:33">
      <c r="C152" s="2" t="s">
        <v>283</v>
      </c>
      <c r="D152" t="str">
        <f t="shared" si="58"/>
        <v>数据收集_头脑风暴</v>
      </c>
      <c r="E152" s="3"/>
      <c r="G152" t="s">
        <v>310</v>
      </c>
      <c r="H152" s="3" t="s">
        <v>311</v>
      </c>
      <c r="I152" s="3" t="s">
        <v>312</v>
      </c>
      <c r="J152" s="3" t="s">
        <v>311</v>
      </c>
      <c r="L152" t="s">
        <v>24</v>
      </c>
      <c r="M152" t="str">
        <f t="shared" si="59"/>
        <v>8.1 规划质量管理</v>
      </c>
      <c r="N152" t="s">
        <v>24</v>
      </c>
      <c r="O152" t="str">
        <f t="shared" si="60"/>
        <v>数据收集</v>
      </c>
      <c r="P152" t="s">
        <v>24</v>
      </c>
      <c r="Q152" t="str">
        <f t="shared" si="61"/>
        <v>数据收集_头脑风暴</v>
      </c>
      <c r="R152" t="s">
        <v>24</v>
      </c>
      <c r="S152" t="str">
        <f t="shared" si="62"/>
        <v>2数据收集</v>
      </c>
      <c r="T152" t="s">
        <v>24</v>
      </c>
      <c r="U152" t="str">
        <f t="shared" si="63"/>
        <v>头脑风暴</v>
      </c>
      <c r="V152" t="s">
        <v>24</v>
      </c>
      <c r="W152" t="s">
        <v>24</v>
      </c>
      <c r="X152" t="str">
        <f t="shared" si="64"/>
        <v/>
      </c>
      <c r="Y152" t="s">
        <v>24</v>
      </c>
      <c r="Z152" t="str">
        <f t="shared" si="65"/>
        <v/>
      </c>
      <c r="AA152" t="s">
        <v>24</v>
      </c>
      <c r="AB152" t="str">
        <f t="shared" si="66"/>
        <v>数据收集_头脑风暴</v>
      </c>
      <c r="AC152" t="s">
        <v>24</v>
      </c>
      <c r="AD152" t="str">
        <f t="shared" si="67"/>
        <v/>
      </c>
      <c r="AE152" t="s">
        <v>24</v>
      </c>
      <c r="AF152" t="str">
        <f t="shared" si="68"/>
        <v>头脑风暴</v>
      </c>
      <c r="AG152" t="s">
        <v>24</v>
      </c>
    </row>
    <row r="153" spans="3:33">
      <c r="C153" s="2" t="s">
        <v>283</v>
      </c>
      <c r="D153" t="str">
        <f t="shared" si="58"/>
        <v>数据收集_访谈</v>
      </c>
      <c r="E153" s="3"/>
      <c r="G153" t="s">
        <v>310</v>
      </c>
      <c r="H153" s="3" t="s">
        <v>314</v>
      </c>
      <c r="I153" s="3" t="s">
        <v>312</v>
      </c>
      <c r="J153" s="3" t="s">
        <v>314</v>
      </c>
      <c r="L153" t="s">
        <v>24</v>
      </c>
      <c r="M153" t="str">
        <f t="shared" si="59"/>
        <v>8.1 规划质量管理</v>
      </c>
      <c r="N153" t="s">
        <v>24</v>
      </c>
      <c r="O153" t="str">
        <f t="shared" si="60"/>
        <v>数据收集</v>
      </c>
      <c r="P153" t="s">
        <v>24</v>
      </c>
      <c r="Q153" t="str">
        <f t="shared" si="61"/>
        <v>数据收集_访谈</v>
      </c>
      <c r="R153" t="s">
        <v>24</v>
      </c>
      <c r="S153" t="str">
        <f t="shared" si="62"/>
        <v>2数据收集</v>
      </c>
      <c r="T153" t="s">
        <v>24</v>
      </c>
      <c r="U153" t="str">
        <f t="shared" si="63"/>
        <v>访谈</v>
      </c>
      <c r="V153" t="s">
        <v>24</v>
      </c>
      <c r="W153" t="s">
        <v>24</v>
      </c>
      <c r="X153" t="str">
        <f t="shared" si="64"/>
        <v/>
      </c>
      <c r="Y153" t="s">
        <v>24</v>
      </c>
      <c r="Z153" t="str">
        <f t="shared" si="65"/>
        <v/>
      </c>
      <c r="AA153" t="s">
        <v>24</v>
      </c>
      <c r="AB153" t="str">
        <f t="shared" si="66"/>
        <v>数据收集_访谈</v>
      </c>
      <c r="AC153" t="s">
        <v>24</v>
      </c>
      <c r="AD153" t="str">
        <f t="shared" si="67"/>
        <v/>
      </c>
      <c r="AE153" t="s">
        <v>24</v>
      </c>
      <c r="AF153" t="str">
        <f t="shared" si="68"/>
        <v>访谈</v>
      </c>
      <c r="AG153" t="s">
        <v>24</v>
      </c>
    </row>
    <row r="154" spans="3:33">
      <c r="C154" s="2" t="s">
        <v>283</v>
      </c>
      <c r="D154" t="str">
        <f t="shared" si="58"/>
        <v>数据分析_成本效益分析</v>
      </c>
      <c r="E154" s="3"/>
      <c r="G154" t="s">
        <v>335</v>
      </c>
      <c r="H154" s="3" t="s">
        <v>338</v>
      </c>
      <c r="I154" s="3" t="s">
        <v>347</v>
      </c>
      <c r="J154" s="3" t="s">
        <v>338</v>
      </c>
      <c r="L154" t="s">
        <v>24</v>
      </c>
      <c r="M154" t="str">
        <f t="shared" si="59"/>
        <v>8.1 规划质量管理</v>
      </c>
      <c r="N154" t="s">
        <v>24</v>
      </c>
      <c r="O154" t="str">
        <f t="shared" si="60"/>
        <v>数据分析</v>
      </c>
      <c r="P154" t="s">
        <v>24</v>
      </c>
      <c r="Q154" t="str">
        <f t="shared" si="61"/>
        <v>数据分析_成本效益分析</v>
      </c>
      <c r="R154" t="s">
        <v>24</v>
      </c>
      <c r="S154" t="str">
        <f t="shared" si="62"/>
        <v>3数据分析</v>
      </c>
      <c r="T154" t="s">
        <v>24</v>
      </c>
      <c r="U154" t="str">
        <f t="shared" si="63"/>
        <v>成本效益分析</v>
      </c>
      <c r="V154" t="s">
        <v>24</v>
      </c>
      <c r="W154" t="s">
        <v>24</v>
      </c>
      <c r="X154" t="str">
        <f t="shared" si="64"/>
        <v/>
      </c>
      <c r="Y154" t="s">
        <v>24</v>
      </c>
      <c r="Z154" t="str">
        <f t="shared" si="65"/>
        <v>[数据分析](工具-数据分析)</v>
      </c>
      <c r="AA154" t="s">
        <v>24</v>
      </c>
      <c r="AB154" t="str">
        <f t="shared" si="66"/>
        <v>数据分析_成本效益分析</v>
      </c>
      <c r="AC154" t="s">
        <v>24</v>
      </c>
      <c r="AD154" t="str">
        <f t="shared" si="67"/>
        <v>3数据分析</v>
      </c>
      <c r="AE154" t="s">
        <v>24</v>
      </c>
      <c r="AF154" t="str">
        <f t="shared" si="68"/>
        <v>成本效益分析</v>
      </c>
      <c r="AG154" t="s">
        <v>24</v>
      </c>
    </row>
    <row r="155" spans="3:33">
      <c r="C155" s="2" t="s">
        <v>283</v>
      </c>
      <c r="D155" t="str">
        <f t="shared" si="58"/>
        <v>数据分析_质量成本</v>
      </c>
      <c r="E155" s="3"/>
      <c r="G155" t="s">
        <v>335</v>
      </c>
      <c r="H155" s="3" t="s">
        <v>419</v>
      </c>
      <c r="I155" s="3" t="s">
        <v>347</v>
      </c>
      <c r="J155" s="3" t="s">
        <v>419</v>
      </c>
      <c r="L155" t="s">
        <v>24</v>
      </c>
      <c r="M155" t="str">
        <f t="shared" si="59"/>
        <v>8.1 规划质量管理</v>
      </c>
      <c r="N155" t="s">
        <v>24</v>
      </c>
      <c r="O155" t="str">
        <f t="shared" si="60"/>
        <v>数据分析</v>
      </c>
      <c r="P155" t="s">
        <v>24</v>
      </c>
      <c r="Q155" t="str">
        <f t="shared" si="61"/>
        <v>数据分析_质量成本</v>
      </c>
      <c r="R155" t="s">
        <v>24</v>
      </c>
      <c r="S155" t="str">
        <f t="shared" si="62"/>
        <v>3数据分析</v>
      </c>
      <c r="T155" t="s">
        <v>24</v>
      </c>
      <c r="U155" t="str">
        <f t="shared" si="63"/>
        <v>质量成本</v>
      </c>
      <c r="V155" t="s">
        <v>24</v>
      </c>
      <c r="W155" t="s">
        <v>24</v>
      </c>
      <c r="X155" t="str">
        <f t="shared" si="64"/>
        <v/>
      </c>
      <c r="Y155" t="s">
        <v>24</v>
      </c>
      <c r="Z155" t="str">
        <f t="shared" si="65"/>
        <v/>
      </c>
      <c r="AA155" t="s">
        <v>24</v>
      </c>
      <c r="AB155" t="str">
        <f t="shared" si="66"/>
        <v>数据分析_质量成本</v>
      </c>
      <c r="AC155" t="s">
        <v>24</v>
      </c>
      <c r="AD155" t="str">
        <f t="shared" si="67"/>
        <v/>
      </c>
      <c r="AE155" t="s">
        <v>24</v>
      </c>
      <c r="AF155" t="str">
        <f t="shared" si="68"/>
        <v>质量成本</v>
      </c>
      <c r="AG155" t="s">
        <v>24</v>
      </c>
    </row>
    <row r="156" spans="3:33">
      <c r="C156" s="2" t="s">
        <v>283</v>
      </c>
      <c r="D156" t="str">
        <f t="shared" si="58"/>
        <v>决策_多标准决策分析</v>
      </c>
      <c r="E156" s="3"/>
      <c r="G156" t="s">
        <v>343</v>
      </c>
      <c r="H156" s="3" t="s">
        <v>351</v>
      </c>
      <c r="I156" s="3" t="s">
        <v>349</v>
      </c>
      <c r="J156" s="3" t="s">
        <v>351</v>
      </c>
      <c r="L156" t="s">
        <v>24</v>
      </c>
      <c r="M156" t="str">
        <f t="shared" si="59"/>
        <v>8.1 规划质量管理</v>
      </c>
      <c r="N156" t="s">
        <v>24</v>
      </c>
      <c r="O156" t="str">
        <f t="shared" si="60"/>
        <v>决策</v>
      </c>
      <c r="P156" t="s">
        <v>24</v>
      </c>
      <c r="Q156" t="str">
        <f t="shared" si="61"/>
        <v>决策_多标准决策分析</v>
      </c>
      <c r="R156" t="s">
        <v>24</v>
      </c>
      <c r="S156" t="str">
        <f t="shared" si="62"/>
        <v>4决策</v>
      </c>
      <c r="T156" t="s">
        <v>24</v>
      </c>
      <c r="U156" t="str">
        <f t="shared" si="63"/>
        <v>多标准决策分析</v>
      </c>
      <c r="V156" t="s">
        <v>24</v>
      </c>
      <c r="W156" t="s">
        <v>24</v>
      </c>
      <c r="X156" t="str">
        <f t="shared" si="64"/>
        <v/>
      </c>
      <c r="Y156" t="s">
        <v>24</v>
      </c>
      <c r="Z156" t="str">
        <f t="shared" si="65"/>
        <v>[决策](工具-决策)</v>
      </c>
      <c r="AA156" t="s">
        <v>24</v>
      </c>
      <c r="AB156" t="str">
        <f t="shared" si="66"/>
        <v>决策_多标准决策分析</v>
      </c>
      <c r="AC156" t="s">
        <v>24</v>
      </c>
      <c r="AD156" t="str">
        <f t="shared" si="67"/>
        <v>4决策</v>
      </c>
      <c r="AE156" t="s">
        <v>24</v>
      </c>
      <c r="AF156" t="str">
        <f t="shared" si="68"/>
        <v>多标准决策分析</v>
      </c>
      <c r="AG156" t="s">
        <v>24</v>
      </c>
    </row>
    <row r="157" spans="3:33">
      <c r="C157" s="2" t="s">
        <v>283</v>
      </c>
      <c r="D157" t="str">
        <f t="shared" si="58"/>
        <v>数据表现_流程图</v>
      </c>
      <c r="E157" s="3"/>
      <c r="G157" t="s">
        <v>357</v>
      </c>
      <c r="H157" s="3" t="s">
        <v>431</v>
      </c>
      <c r="I157" s="3" t="s">
        <v>359</v>
      </c>
      <c r="J157" s="3" t="s">
        <v>431</v>
      </c>
      <c r="L157" t="s">
        <v>24</v>
      </c>
      <c r="M157" t="str">
        <f t="shared" si="59"/>
        <v>8.1 规划质量管理</v>
      </c>
      <c r="N157" t="s">
        <v>24</v>
      </c>
      <c r="O157" t="str">
        <f t="shared" si="60"/>
        <v>数据表现</v>
      </c>
      <c r="P157" t="s">
        <v>24</v>
      </c>
      <c r="Q157" t="str">
        <f t="shared" si="61"/>
        <v>数据表现_流程图</v>
      </c>
      <c r="R157" t="s">
        <v>24</v>
      </c>
      <c r="S157" t="str">
        <f t="shared" si="62"/>
        <v>5数据表现</v>
      </c>
      <c r="T157" t="s">
        <v>24</v>
      </c>
      <c r="U157" t="str">
        <f t="shared" si="63"/>
        <v>流程图</v>
      </c>
      <c r="V157" t="s">
        <v>24</v>
      </c>
      <c r="W157" t="s">
        <v>24</v>
      </c>
      <c r="X157" t="str">
        <f t="shared" si="64"/>
        <v/>
      </c>
      <c r="Y157" t="s">
        <v>24</v>
      </c>
      <c r="Z157" t="str">
        <f t="shared" si="65"/>
        <v>[数据表现](工具-数据表现)</v>
      </c>
      <c r="AA157" t="s">
        <v>24</v>
      </c>
      <c r="AB157" t="str">
        <f t="shared" si="66"/>
        <v>数据表现_流程图</v>
      </c>
      <c r="AC157" t="s">
        <v>24</v>
      </c>
      <c r="AD157" t="str">
        <f t="shared" si="67"/>
        <v>5数据表现</v>
      </c>
      <c r="AE157" t="s">
        <v>24</v>
      </c>
      <c r="AF157" t="str">
        <f t="shared" si="68"/>
        <v>流程图</v>
      </c>
      <c r="AG157" t="s">
        <v>24</v>
      </c>
    </row>
    <row r="158" spans="3:33">
      <c r="C158" s="2" t="s">
        <v>283</v>
      </c>
      <c r="D158" t="str">
        <f t="shared" si="58"/>
        <v>数据表现_逻辑数据模型</v>
      </c>
      <c r="E158" s="3"/>
      <c r="G158" t="s">
        <v>357</v>
      </c>
      <c r="H158" s="3" t="s">
        <v>432</v>
      </c>
      <c r="I158" s="3" t="s">
        <v>359</v>
      </c>
      <c r="J158" s="3" t="s">
        <v>432</v>
      </c>
      <c r="L158" t="s">
        <v>24</v>
      </c>
      <c r="M158" t="str">
        <f t="shared" si="59"/>
        <v>8.1 规划质量管理</v>
      </c>
      <c r="N158" t="s">
        <v>24</v>
      </c>
      <c r="O158" t="str">
        <f t="shared" si="60"/>
        <v>数据表现</v>
      </c>
      <c r="P158" t="s">
        <v>24</v>
      </c>
      <c r="Q158" t="str">
        <f t="shared" si="61"/>
        <v>数据表现_逻辑数据模型</v>
      </c>
      <c r="R158" t="s">
        <v>24</v>
      </c>
      <c r="S158" t="str">
        <f t="shared" si="62"/>
        <v>5数据表现</v>
      </c>
      <c r="T158" t="s">
        <v>24</v>
      </c>
      <c r="U158" t="str">
        <f t="shared" si="63"/>
        <v>逻辑数据模型</v>
      </c>
      <c r="V158" t="s">
        <v>24</v>
      </c>
      <c r="W158" t="s">
        <v>24</v>
      </c>
      <c r="X158" t="str">
        <f t="shared" si="64"/>
        <v/>
      </c>
      <c r="Y158" t="s">
        <v>24</v>
      </c>
      <c r="Z158" t="str">
        <f t="shared" si="65"/>
        <v/>
      </c>
      <c r="AA158" t="s">
        <v>24</v>
      </c>
      <c r="AB158" t="str">
        <f t="shared" si="66"/>
        <v>数据表现_逻辑数据模型</v>
      </c>
      <c r="AC158" t="s">
        <v>24</v>
      </c>
      <c r="AD158" t="str">
        <f t="shared" si="67"/>
        <v/>
      </c>
      <c r="AE158" t="s">
        <v>24</v>
      </c>
      <c r="AF158" t="str">
        <f t="shared" si="68"/>
        <v>逻辑数据模型</v>
      </c>
      <c r="AG158" t="s">
        <v>24</v>
      </c>
    </row>
    <row r="159" spans="3:33">
      <c r="C159" s="2" t="s">
        <v>283</v>
      </c>
      <c r="D159" t="str">
        <f t="shared" si="58"/>
        <v>数据表现_矩阵图</v>
      </c>
      <c r="E159" s="3"/>
      <c r="G159" t="s">
        <v>357</v>
      </c>
      <c r="H159" s="3" t="s">
        <v>433</v>
      </c>
      <c r="I159" s="3" t="s">
        <v>359</v>
      </c>
      <c r="J159" s="3" t="s">
        <v>433</v>
      </c>
      <c r="L159" t="s">
        <v>24</v>
      </c>
      <c r="M159" t="str">
        <f t="shared" si="59"/>
        <v>8.1 规划质量管理</v>
      </c>
      <c r="N159" t="s">
        <v>24</v>
      </c>
      <c r="O159" t="str">
        <f t="shared" si="60"/>
        <v>数据表现</v>
      </c>
      <c r="P159" t="s">
        <v>24</v>
      </c>
      <c r="Q159" t="str">
        <f t="shared" si="61"/>
        <v>数据表现_矩阵图</v>
      </c>
      <c r="R159" t="s">
        <v>24</v>
      </c>
      <c r="S159" t="str">
        <f t="shared" si="62"/>
        <v>5数据表现</v>
      </c>
      <c r="T159" t="s">
        <v>24</v>
      </c>
      <c r="U159" t="str">
        <f t="shared" si="63"/>
        <v>矩阵图</v>
      </c>
      <c r="V159" t="s">
        <v>24</v>
      </c>
      <c r="W159" t="s">
        <v>24</v>
      </c>
      <c r="X159" t="str">
        <f t="shared" si="64"/>
        <v/>
      </c>
      <c r="Y159" t="s">
        <v>24</v>
      </c>
      <c r="Z159" t="str">
        <f t="shared" si="65"/>
        <v/>
      </c>
      <c r="AA159" t="s">
        <v>24</v>
      </c>
      <c r="AB159" t="str">
        <f t="shared" si="66"/>
        <v>数据表现_矩阵图</v>
      </c>
      <c r="AC159" t="s">
        <v>24</v>
      </c>
      <c r="AD159" t="str">
        <f t="shared" si="67"/>
        <v/>
      </c>
      <c r="AE159" t="s">
        <v>24</v>
      </c>
      <c r="AF159" t="str">
        <f t="shared" si="68"/>
        <v>矩阵图</v>
      </c>
      <c r="AG159" t="s">
        <v>24</v>
      </c>
    </row>
    <row r="160" spans="3:33">
      <c r="C160" s="2" t="s">
        <v>283</v>
      </c>
      <c r="D160" t="str">
        <f t="shared" si="58"/>
        <v>数据表现_思维导图</v>
      </c>
      <c r="E160" s="3"/>
      <c r="G160" t="s">
        <v>357</v>
      </c>
      <c r="H160" s="3" t="s">
        <v>360</v>
      </c>
      <c r="I160" s="3" t="s">
        <v>359</v>
      </c>
      <c r="J160" s="3" t="s">
        <v>360</v>
      </c>
      <c r="L160" t="s">
        <v>24</v>
      </c>
      <c r="M160" t="str">
        <f t="shared" si="59"/>
        <v>8.1 规划质量管理</v>
      </c>
      <c r="N160" t="s">
        <v>24</v>
      </c>
      <c r="O160" t="str">
        <f t="shared" si="60"/>
        <v>数据表现</v>
      </c>
      <c r="P160" t="s">
        <v>24</v>
      </c>
      <c r="Q160" t="str">
        <f t="shared" si="61"/>
        <v>数据表现_思维导图</v>
      </c>
      <c r="R160" t="s">
        <v>24</v>
      </c>
      <c r="S160" t="str">
        <f t="shared" si="62"/>
        <v>5数据表现</v>
      </c>
      <c r="T160" t="s">
        <v>24</v>
      </c>
      <c r="U160" t="str">
        <f t="shared" si="63"/>
        <v>思维导图</v>
      </c>
      <c r="V160" t="s">
        <v>24</v>
      </c>
      <c r="W160" t="s">
        <v>24</v>
      </c>
      <c r="X160" t="str">
        <f t="shared" si="64"/>
        <v/>
      </c>
      <c r="Y160" t="s">
        <v>24</v>
      </c>
      <c r="Z160" t="str">
        <f t="shared" si="65"/>
        <v/>
      </c>
      <c r="AA160" t="s">
        <v>24</v>
      </c>
      <c r="AB160" t="str">
        <f t="shared" si="66"/>
        <v>数据表现_思维导图</v>
      </c>
      <c r="AC160" t="s">
        <v>24</v>
      </c>
      <c r="AD160" t="str">
        <f t="shared" si="67"/>
        <v/>
      </c>
      <c r="AE160" t="s">
        <v>24</v>
      </c>
      <c r="AF160" t="str">
        <f t="shared" si="68"/>
        <v>思维导图</v>
      </c>
      <c r="AG160" t="s">
        <v>24</v>
      </c>
    </row>
    <row r="161" spans="3:33">
      <c r="C161" s="2" t="s">
        <v>283</v>
      </c>
      <c r="D161" t="str">
        <f t="shared" si="58"/>
        <v>测试与检查的规划</v>
      </c>
      <c r="G161" t="s">
        <v>434</v>
      </c>
      <c r="I161" s="3" t="s">
        <v>435</v>
      </c>
      <c r="L161" t="s">
        <v>24</v>
      </c>
      <c r="M161" t="str">
        <f t="shared" si="59"/>
        <v>8.1 规划质量管理</v>
      </c>
      <c r="N161" t="s">
        <v>24</v>
      </c>
      <c r="O161" t="str">
        <f t="shared" si="60"/>
        <v>测试与检查的规划</v>
      </c>
      <c r="P161" t="s">
        <v>24</v>
      </c>
      <c r="Q161" t="str">
        <f t="shared" si="61"/>
        <v>测试与检查的规划</v>
      </c>
      <c r="R161" t="s">
        <v>24</v>
      </c>
      <c r="S161" t="str">
        <f t="shared" si="62"/>
        <v>6测试与检查的规划</v>
      </c>
      <c r="T161" t="s">
        <v>24</v>
      </c>
      <c r="U161" t="str">
        <f t="shared" si="63"/>
        <v/>
      </c>
      <c r="V161" t="s">
        <v>24</v>
      </c>
      <c r="W161" t="s">
        <v>24</v>
      </c>
      <c r="X161" t="str">
        <f t="shared" si="64"/>
        <v/>
      </c>
      <c r="Y161" t="s">
        <v>24</v>
      </c>
      <c r="Z161" t="str">
        <f t="shared" si="65"/>
        <v>[测试与检查的规划](工具-测试与检查的规划)</v>
      </c>
      <c r="AA161" t="s">
        <v>24</v>
      </c>
      <c r="AB161" t="str">
        <f t="shared" si="66"/>
        <v>测试与检查的规划</v>
      </c>
      <c r="AC161" t="s">
        <v>24</v>
      </c>
      <c r="AD161" t="str">
        <f t="shared" si="67"/>
        <v>6测试与检查的规划</v>
      </c>
      <c r="AE161" t="s">
        <v>24</v>
      </c>
      <c r="AF161" t="str">
        <f t="shared" si="68"/>
        <v/>
      </c>
      <c r="AG161" t="s">
        <v>24</v>
      </c>
    </row>
    <row r="162" spans="3:33">
      <c r="C162" s="2" t="s">
        <v>283</v>
      </c>
      <c r="D162" t="str">
        <f t="shared" si="58"/>
        <v>会议</v>
      </c>
      <c r="G162" t="s">
        <v>320</v>
      </c>
      <c r="I162" s="3" t="s">
        <v>436</v>
      </c>
      <c r="L162" t="s">
        <v>24</v>
      </c>
      <c r="M162" t="str">
        <f t="shared" si="59"/>
        <v>8.1 规划质量管理</v>
      </c>
      <c r="N162" t="s">
        <v>24</v>
      </c>
      <c r="O162" t="str">
        <f t="shared" si="60"/>
        <v>会议</v>
      </c>
      <c r="P162" t="s">
        <v>24</v>
      </c>
      <c r="Q162" t="str">
        <f t="shared" si="61"/>
        <v>会议</v>
      </c>
      <c r="R162" t="s">
        <v>24</v>
      </c>
      <c r="S162" t="str">
        <f t="shared" si="62"/>
        <v>7会议</v>
      </c>
      <c r="T162" t="s">
        <v>24</v>
      </c>
      <c r="U162" t="str">
        <f t="shared" si="63"/>
        <v/>
      </c>
      <c r="V162" t="s">
        <v>24</v>
      </c>
      <c r="W162" t="s">
        <v>24</v>
      </c>
      <c r="X162" t="str">
        <f t="shared" si="64"/>
        <v/>
      </c>
      <c r="Y162" t="s">
        <v>24</v>
      </c>
      <c r="Z162" t="str">
        <f t="shared" si="65"/>
        <v>[会议](工具-会议)</v>
      </c>
      <c r="AA162" t="s">
        <v>24</v>
      </c>
      <c r="AB162" t="str">
        <f t="shared" si="66"/>
        <v>会议</v>
      </c>
      <c r="AC162" t="s">
        <v>24</v>
      </c>
      <c r="AD162" t="str">
        <f t="shared" si="67"/>
        <v>7会议</v>
      </c>
      <c r="AE162" t="s">
        <v>24</v>
      </c>
      <c r="AF162" t="str">
        <f t="shared" si="68"/>
        <v/>
      </c>
      <c r="AG162" t="s">
        <v>24</v>
      </c>
    </row>
    <row r="163" spans="3:33">
      <c r="C163" s="2" t="s">
        <v>284</v>
      </c>
      <c r="D163" t="str">
        <f t="shared" si="58"/>
        <v>数据收集_核对单</v>
      </c>
      <c r="G163" t="s">
        <v>310</v>
      </c>
      <c r="H163" s="3" t="s">
        <v>322</v>
      </c>
      <c r="I163" s="3" t="s">
        <v>437</v>
      </c>
      <c r="J163" s="3" t="s">
        <v>322</v>
      </c>
      <c r="L163" t="s">
        <v>24</v>
      </c>
      <c r="M163" t="str">
        <f t="shared" si="59"/>
        <v>8.2 管理质量</v>
      </c>
      <c r="N163" t="s">
        <v>24</v>
      </c>
      <c r="O163" t="str">
        <f t="shared" si="60"/>
        <v>数据收集</v>
      </c>
      <c r="P163" t="s">
        <v>24</v>
      </c>
      <c r="Q163" t="str">
        <f t="shared" si="61"/>
        <v>数据收集_核对单</v>
      </c>
      <c r="R163" t="s">
        <v>24</v>
      </c>
      <c r="S163" t="str">
        <f t="shared" si="62"/>
        <v>1数据收集</v>
      </c>
      <c r="T163" t="s">
        <v>24</v>
      </c>
      <c r="U163" t="str">
        <f t="shared" si="63"/>
        <v>核对单</v>
      </c>
      <c r="V163" t="s">
        <v>24</v>
      </c>
      <c r="W163" t="s">
        <v>24</v>
      </c>
      <c r="X163" t="str">
        <f t="shared" si="64"/>
        <v>8.2 管理质量</v>
      </c>
      <c r="Y163" t="s">
        <v>24</v>
      </c>
      <c r="Z163" t="str">
        <f t="shared" si="65"/>
        <v>[数据收集](工具-数据收集)</v>
      </c>
      <c r="AA163" t="s">
        <v>24</v>
      </c>
      <c r="AB163" t="str">
        <f t="shared" si="66"/>
        <v>数据收集_核对单</v>
      </c>
      <c r="AC163" t="s">
        <v>24</v>
      </c>
      <c r="AD163" t="str">
        <f t="shared" si="67"/>
        <v>1数据收集</v>
      </c>
      <c r="AE163" t="s">
        <v>24</v>
      </c>
      <c r="AF163" t="str">
        <f t="shared" si="68"/>
        <v>核对单</v>
      </c>
      <c r="AG163" t="s">
        <v>24</v>
      </c>
    </row>
    <row r="164" spans="3:33">
      <c r="C164" s="2" t="s">
        <v>284</v>
      </c>
      <c r="D164" t="str">
        <f t="shared" si="58"/>
        <v>数据分析_备选方案分析</v>
      </c>
      <c r="G164" t="s">
        <v>335</v>
      </c>
      <c r="H164" s="3" t="s">
        <v>336</v>
      </c>
      <c r="I164" s="3" t="s">
        <v>337</v>
      </c>
      <c r="J164" s="3" t="s">
        <v>336</v>
      </c>
      <c r="L164" t="s">
        <v>24</v>
      </c>
      <c r="M164" t="str">
        <f t="shared" si="59"/>
        <v>8.2 管理质量</v>
      </c>
      <c r="N164" t="s">
        <v>24</v>
      </c>
      <c r="O164" t="str">
        <f t="shared" si="60"/>
        <v>数据分析</v>
      </c>
      <c r="P164" t="s">
        <v>24</v>
      </c>
      <c r="Q164" t="str">
        <f t="shared" si="61"/>
        <v>数据分析_备选方案分析</v>
      </c>
      <c r="R164" t="s">
        <v>24</v>
      </c>
      <c r="S164" t="str">
        <f t="shared" si="62"/>
        <v>2数据分析</v>
      </c>
      <c r="T164" t="s">
        <v>24</v>
      </c>
      <c r="U164" t="str">
        <f t="shared" si="63"/>
        <v>备选方案分析</v>
      </c>
      <c r="V164" t="s">
        <v>24</v>
      </c>
      <c r="W164" t="s">
        <v>24</v>
      </c>
      <c r="X164" t="str">
        <f t="shared" si="64"/>
        <v/>
      </c>
      <c r="Y164" t="s">
        <v>24</v>
      </c>
      <c r="Z164" t="str">
        <f t="shared" si="65"/>
        <v>[数据分析](工具-数据分析)</v>
      </c>
      <c r="AA164" t="s">
        <v>24</v>
      </c>
      <c r="AB164" t="str">
        <f t="shared" si="66"/>
        <v>数据分析_备选方案分析</v>
      </c>
      <c r="AC164" t="s">
        <v>24</v>
      </c>
      <c r="AD164" t="str">
        <f t="shared" si="67"/>
        <v>2数据分析</v>
      </c>
      <c r="AE164" t="s">
        <v>24</v>
      </c>
      <c r="AF164" t="str">
        <f t="shared" si="68"/>
        <v>备选方案分析</v>
      </c>
      <c r="AG164" t="s">
        <v>24</v>
      </c>
    </row>
    <row r="165" spans="3:33">
      <c r="C165" s="2" t="s">
        <v>284</v>
      </c>
      <c r="D165" t="str">
        <f t="shared" si="58"/>
        <v>数据分析_文件分析</v>
      </c>
      <c r="G165" t="s">
        <v>335</v>
      </c>
      <c r="H165" s="3" t="s">
        <v>353</v>
      </c>
      <c r="I165" s="3" t="s">
        <v>337</v>
      </c>
      <c r="J165" s="3" t="s">
        <v>353</v>
      </c>
      <c r="L165" t="s">
        <v>24</v>
      </c>
      <c r="M165" t="str">
        <f t="shared" si="59"/>
        <v>8.2 管理质量</v>
      </c>
      <c r="N165" t="s">
        <v>24</v>
      </c>
      <c r="O165" t="str">
        <f t="shared" si="60"/>
        <v>数据分析</v>
      </c>
      <c r="P165" t="s">
        <v>24</v>
      </c>
      <c r="Q165" t="str">
        <f t="shared" si="61"/>
        <v>数据分析_文件分析</v>
      </c>
      <c r="R165" t="s">
        <v>24</v>
      </c>
      <c r="S165" t="str">
        <f t="shared" si="62"/>
        <v>2数据分析</v>
      </c>
      <c r="T165" t="s">
        <v>24</v>
      </c>
      <c r="U165" t="str">
        <f t="shared" si="63"/>
        <v>文件分析</v>
      </c>
      <c r="V165" t="s">
        <v>24</v>
      </c>
      <c r="W165" t="s">
        <v>24</v>
      </c>
      <c r="X165" t="str">
        <f t="shared" si="64"/>
        <v/>
      </c>
      <c r="Y165" t="s">
        <v>24</v>
      </c>
      <c r="Z165" t="str">
        <f t="shared" si="65"/>
        <v/>
      </c>
      <c r="AA165" t="s">
        <v>24</v>
      </c>
      <c r="AB165" t="str">
        <f t="shared" si="66"/>
        <v>数据分析_文件分析</v>
      </c>
      <c r="AC165" t="s">
        <v>24</v>
      </c>
      <c r="AD165" t="str">
        <f t="shared" si="67"/>
        <v/>
      </c>
      <c r="AE165" t="s">
        <v>24</v>
      </c>
      <c r="AF165" t="str">
        <f t="shared" si="68"/>
        <v>文件分析</v>
      </c>
      <c r="AG165" t="s">
        <v>24</v>
      </c>
    </row>
    <row r="166" spans="3:33">
      <c r="C166" s="2" t="s">
        <v>284</v>
      </c>
      <c r="D166" t="str">
        <f t="shared" si="58"/>
        <v>数据分析_过程分析</v>
      </c>
      <c r="G166" t="s">
        <v>335</v>
      </c>
      <c r="H166" s="3" t="s">
        <v>438</v>
      </c>
      <c r="I166" s="3" t="s">
        <v>337</v>
      </c>
      <c r="J166" s="3" t="s">
        <v>438</v>
      </c>
      <c r="L166" t="s">
        <v>24</v>
      </c>
      <c r="M166" t="str">
        <f t="shared" si="59"/>
        <v>8.2 管理质量</v>
      </c>
      <c r="N166" t="s">
        <v>24</v>
      </c>
      <c r="O166" t="str">
        <f t="shared" si="60"/>
        <v>数据分析</v>
      </c>
      <c r="P166" t="s">
        <v>24</v>
      </c>
      <c r="Q166" t="str">
        <f t="shared" si="61"/>
        <v>数据分析_过程分析</v>
      </c>
      <c r="R166" t="s">
        <v>24</v>
      </c>
      <c r="S166" t="str">
        <f t="shared" si="62"/>
        <v>2数据分析</v>
      </c>
      <c r="T166" t="s">
        <v>24</v>
      </c>
      <c r="U166" t="str">
        <f t="shared" si="63"/>
        <v>过程分析</v>
      </c>
      <c r="V166" t="s">
        <v>24</v>
      </c>
      <c r="W166" t="s">
        <v>24</v>
      </c>
      <c r="X166" t="str">
        <f t="shared" si="64"/>
        <v/>
      </c>
      <c r="Y166" t="s">
        <v>24</v>
      </c>
      <c r="Z166" t="str">
        <f t="shared" si="65"/>
        <v/>
      </c>
      <c r="AA166" t="s">
        <v>24</v>
      </c>
      <c r="AB166" t="str">
        <f t="shared" si="66"/>
        <v>数据分析_过程分析</v>
      </c>
      <c r="AC166" t="s">
        <v>24</v>
      </c>
      <c r="AD166" t="str">
        <f t="shared" si="67"/>
        <v/>
      </c>
      <c r="AE166" t="s">
        <v>24</v>
      </c>
      <c r="AF166" t="str">
        <f t="shared" si="68"/>
        <v>过程分析</v>
      </c>
      <c r="AG166" t="s">
        <v>24</v>
      </c>
    </row>
    <row r="167" spans="3:33">
      <c r="C167" s="2" t="s">
        <v>284</v>
      </c>
      <c r="D167" t="str">
        <f t="shared" si="58"/>
        <v>数据分析_根本原因分析</v>
      </c>
      <c r="G167" t="s">
        <v>335</v>
      </c>
      <c r="H167" s="3" t="s">
        <v>340</v>
      </c>
      <c r="I167" s="3" t="s">
        <v>337</v>
      </c>
      <c r="J167" s="3" t="s">
        <v>340</v>
      </c>
      <c r="L167" t="s">
        <v>24</v>
      </c>
      <c r="M167" t="str">
        <f t="shared" si="59"/>
        <v>8.2 管理质量</v>
      </c>
      <c r="N167" t="s">
        <v>24</v>
      </c>
      <c r="O167" t="str">
        <f t="shared" si="60"/>
        <v>数据分析</v>
      </c>
      <c r="P167" t="s">
        <v>24</v>
      </c>
      <c r="Q167" t="str">
        <f t="shared" si="61"/>
        <v>数据分析_根本原因分析</v>
      </c>
      <c r="R167" t="s">
        <v>24</v>
      </c>
      <c r="S167" t="str">
        <f t="shared" si="62"/>
        <v>2数据分析</v>
      </c>
      <c r="T167" t="s">
        <v>24</v>
      </c>
      <c r="U167" t="str">
        <f t="shared" si="63"/>
        <v>根本原因分析</v>
      </c>
      <c r="V167" t="s">
        <v>24</v>
      </c>
      <c r="W167" t="s">
        <v>24</v>
      </c>
      <c r="X167" t="str">
        <f t="shared" si="64"/>
        <v/>
      </c>
      <c r="Y167" t="s">
        <v>24</v>
      </c>
      <c r="Z167" t="str">
        <f t="shared" si="65"/>
        <v/>
      </c>
      <c r="AA167" t="s">
        <v>24</v>
      </c>
      <c r="AB167" t="str">
        <f t="shared" si="66"/>
        <v>数据分析_根本原因分析</v>
      </c>
      <c r="AC167" t="s">
        <v>24</v>
      </c>
      <c r="AD167" t="str">
        <f t="shared" si="67"/>
        <v/>
      </c>
      <c r="AE167" t="s">
        <v>24</v>
      </c>
      <c r="AF167" t="str">
        <f t="shared" si="68"/>
        <v>根本原因分析</v>
      </c>
      <c r="AG167" t="s">
        <v>24</v>
      </c>
    </row>
    <row r="168" spans="3:33">
      <c r="C168" s="2" t="s">
        <v>284</v>
      </c>
      <c r="D168" t="str">
        <f t="shared" si="58"/>
        <v>决策_多标准决策分析</v>
      </c>
      <c r="G168" t="s">
        <v>343</v>
      </c>
      <c r="H168" s="3" t="s">
        <v>351</v>
      </c>
      <c r="I168" s="3" t="s">
        <v>344</v>
      </c>
      <c r="J168" s="3" t="s">
        <v>351</v>
      </c>
      <c r="L168" t="s">
        <v>24</v>
      </c>
      <c r="M168" t="str">
        <f t="shared" si="59"/>
        <v>8.2 管理质量</v>
      </c>
      <c r="N168" t="s">
        <v>24</v>
      </c>
      <c r="O168" t="str">
        <f t="shared" si="60"/>
        <v>决策</v>
      </c>
      <c r="P168" t="s">
        <v>24</v>
      </c>
      <c r="Q168" t="str">
        <f t="shared" si="61"/>
        <v>决策_多标准决策分析</v>
      </c>
      <c r="R168" t="s">
        <v>24</v>
      </c>
      <c r="S168" t="str">
        <f t="shared" si="62"/>
        <v>3决策</v>
      </c>
      <c r="T168" t="s">
        <v>24</v>
      </c>
      <c r="U168" t="str">
        <f t="shared" si="63"/>
        <v>多标准决策分析</v>
      </c>
      <c r="V168" t="s">
        <v>24</v>
      </c>
      <c r="W168" t="s">
        <v>24</v>
      </c>
      <c r="X168" t="str">
        <f t="shared" si="64"/>
        <v/>
      </c>
      <c r="Y168" t="s">
        <v>24</v>
      </c>
      <c r="Z168" t="str">
        <f t="shared" si="65"/>
        <v>[决策](工具-决策)</v>
      </c>
      <c r="AA168" t="s">
        <v>24</v>
      </c>
      <c r="AB168" t="str">
        <f t="shared" si="66"/>
        <v>决策_多标准决策分析</v>
      </c>
      <c r="AC168" t="s">
        <v>24</v>
      </c>
      <c r="AD168" t="str">
        <f t="shared" si="67"/>
        <v>3决策</v>
      </c>
      <c r="AE168" t="s">
        <v>24</v>
      </c>
      <c r="AF168" t="str">
        <f t="shared" si="68"/>
        <v>多标准决策分析</v>
      </c>
      <c r="AG168" t="s">
        <v>24</v>
      </c>
    </row>
    <row r="169" spans="3:33">
      <c r="C169" s="2" t="s">
        <v>284</v>
      </c>
      <c r="D169" t="str">
        <f t="shared" si="58"/>
        <v>数据表现_亲和图</v>
      </c>
      <c r="G169" t="s">
        <v>357</v>
      </c>
      <c r="H169" s="3" t="s">
        <v>358</v>
      </c>
      <c r="I169" s="3" t="s">
        <v>439</v>
      </c>
      <c r="J169" s="3" t="s">
        <v>358</v>
      </c>
      <c r="L169" t="s">
        <v>24</v>
      </c>
      <c r="M169" t="str">
        <f t="shared" si="59"/>
        <v>8.2 管理质量</v>
      </c>
      <c r="N169" t="s">
        <v>24</v>
      </c>
      <c r="O169" t="str">
        <f t="shared" si="60"/>
        <v>数据表现</v>
      </c>
      <c r="P169" t="s">
        <v>24</v>
      </c>
      <c r="Q169" t="str">
        <f t="shared" si="61"/>
        <v>数据表现_亲和图</v>
      </c>
      <c r="R169" t="s">
        <v>24</v>
      </c>
      <c r="S169" t="str">
        <f t="shared" si="62"/>
        <v>4数据表现</v>
      </c>
      <c r="T169" t="s">
        <v>24</v>
      </c>
      <c r="U169" t="str">
        <f t="shared" si="63"/>
        <v>亲和图</v>
      </c>
      <c r="V169" t="s">
        <v>24</v>
      </c>
      <c r="W169" t="s">
        <v>24</v>
      </c>
      <c r="X169" t="str">
        <f t="shared" si="64"/>
        <v/>
      </c>
      <c r="Y169" t="s">
        <v>24</v>
      </c>
      <c r="Z169" t="str">
        <f t="shared" si="65"/>
        <v>[数据表现](工具-数据表现)</v>
      </c>
      <c r="AA169" t="s">
        <v>24</v>
      </c>
      <c r="AB169" t="str">
        <f t="shared" si="66"/>
        <v>数据表现_亲和图</v>
      </c>
      <c r="AC169" t="s">
        <v>24</v>
      </c>
      <c r="AD169" t="str">
        <f t="shared" si="67"/>
        <v>4数据表现</v>
      </c>
      <c r="AE169" t="s">
        <v>24</v>
      </c>
      <c r="AF169" t="str">
        <f t="shared" si="68"/>
        <v>亲和图</v>
      </c>
      <c r="AG169" t="s">
        <v>24</v>
      </c>
    </row>
    <row r="170" spans="3:33">
      <c r="C170" s="2" t="s">
        <v>284</v>
      </c>
      <c r="D170" t="str">
        <f t="shared" si="58"/>
        <v>数据表现_因果图</v>
      </c>
      <c r="G170" t="s">
        <v>357</v>
      </c>
      <c r="H170" s="3" t="s">
        <v>440</v>
      </c>
      <c r="I170" s="3" t="s">
        <v>439</v>
      </c>
      <c r="J170" s="3" t="s">
        <v>440</v>
      </c>
      <c r="L170" t="s">
        <v>24</v>
      </c>
      <c r="M170" t="str">
        <f t="shared" si="59"/>
        <v>8.2 管理质量</v>
      </c>
      <c r="N170" t="s">
        <v>24</v>
      </c>
      <c r="O170" t="str">
        <f t="shared" si="60"/>
        <v>数据表现</v>
      </c>
      <c r="P170" t="s">
        <v>24</v>
      </c>
      <c r="Q170" t="str">
        <f t="shared" si="61"/>
        <v>数据表现_因果图</v>
      </c>
      <c r="R170" t="s">
        <v>24</v>
      </c>
      <c r="S170" t="str">
        <f t="shared" si="62"/>
        <v>4数据表现</v>
      </c>
      <c r="T170" t="s">
        <v>24</v>
      </c>
      <c r="U170" t="str">
        <f t="shared" si="63"/>
        <v>因果图</v>
      </c>
      <c r="V170" t="s">
        <v>24</v>
      </c>
      <c r="W170" t="s">
        <v>24</v>
      </c>
      <c r="X170" t="str">
        <f t="shared" si="64"/>
        <v/>
      </c>
      <c r="Y170" t="s">
        <v>24</v>
      </c>
      <c r="Z170" t="str">
        <f t="shared" si="65"/>
        <v/>
      </c>
      <c r="AA170" t="s">
        <v>24</v>
      </c>
      <c r="AB170" t="str">
        <f t="shared" si="66"/>
        <v>数据表现_因果图</v>
      </c>
      <c r="AC170" t="s">
        <v>24</v>
      </c>
      <c r="AD170" t="str">
        <f t="shared" si="67"/>
        <v/>
      </c>
      <c r="AE170" t="s">
        <v>24</v>
      </c>
      <c r="AF170" t="str">
        <f t="shared" si="68"/>
        <v>因果图</v>
      </c>
      <c r="AG170" t="s">
        <v>24</v>
      </c>
    </row>
    <row r="171" spans="3:33">
      <c r="C171" s="2" t="s">
        <v>284</v>
      </c>
      <c r="D171" t="str">
        <f t="shared" si="58"/>
        <v>数据表现_流程图</v>
      </c>
      <c r="G171" t="s">
        <v>357</v>
      </c>
      <c r="H171" s="3" t="s">
        <v>431</v>
      </c>
      <c r="I171" s="3" t="s">
        <v>439</v>
      </c>
      <c r="J171" s="3" t="s">
        <v>431</v>
      </c>
      <c r="L171" t="s">
        <v>24</v>
      </c>
      <c r="M171" t="str">
        <f t="shared" si="59"/>
        <v>8.2 管理质量</v>
      </c>
      <c r="N171" t="s">
        <v>24</v>
      </c>
      <c r="O171" t="str">
        <f t="shared" si="60"/>
        <v>数据表现</v>
      </c>
      <c r="P171" t="s">
        <v>24</v>
      </c>
      <c r="Q171" t="str">
        <f t="shared" si="61"/>
        <v>数据表现_流程图</v>
      </c>
      <c r="R171" t="s">
        <v>24</v>
      </c>
      <c r="S171" t="str">
        <f t="shared" si="62"/>
        <v>4数据表现</v>
      </c>
      <c r="T171" t="s">
        <v>24</v>
      </c>
      <c r="U171" t="str">
        <f t="shared" si="63"/>
        <v>流程图</v>
      </c>
      <c r="V171" t="s">
        <v>24</v>
      </c>
      <c r="W171" t="s">
        <v>24</v>
      </c>
      <c r="X171" t="str">
        <f t="shared" si="64"/>
        <v/>
      </c>
      <c r="Y171" t="s">
        <v>24</v>
      </c>
      <c r="Z171" t="str">
        <f t="shared" si="65"/>
        <v/>
      </c>
      <c r="AA171" t="s">
        <v>24</v>
      </c>
      <c r="AB171" t="str">
        <f t="shared" si="66"/>
        <v>数据表现_流程图</v>
      </c>
      <c r="AC171" t="s">
        <v>24</v>
      </c>
      <c r="AD171" t="str">
        <f t="shared" si="67"/>
        <v/>
      </c>
      <c r="AE171" t="s">
        <v>24</v>
      </c>
      <c r="AF171" t="str">
        <f t="shared" si="68"/>
        <v>流程图</v>
      </c>
      <c r="AG171" t="s">
        <v>24</v>
      </c>
    </row>
    <row r="172" spans="3:33">
      <c r="C172" s="2" t="s">
        <v>284</v>
      </c>
      <c r="D172" t="str">
        <f t="shared" si="58"/>
        <v>数据表现_直方图</v>
      </c>
      <c r="G172" t="s">
        <v>357</v>
      </c>
      <c r="H172" s="3" t="s">
        <v>441</v>
      </c>
      <c r="I172" s="3" t="s">
        <v>439</v>
      </c>
      <c r="J172" s="3" t="s">
        <v>441</v>
      </c>
      <c r="L172" t="s">
        <v>24</v>
      </c>
      <c r="M172" t="str">
        <f t="shared" si="59"/>
        <v>8.2 管理质量</v>
      </c>
      <c r="N172" t="s">
        <v>24</v>
      </c>
      <c r="O172" t="str">
        <f t="shared" si="60"/>
        <v>数据表现</v>
      </c>
      <c r="P172" t="s">
        <v>24</v>
      </c>
      <c r="Q172" t="str">
        <f t="shared" si="61"/>
        <v>数据表现_直方图</v>
      </c>
      <c r="R172" t="s">
        <v>24</v>
      </c>
      <c r="S172" t="str">
        <f t="shared" si="62"/>
        <v>4数据表现</v>
      </c>
      <c r="T172" t="s">
        <v>24</v>
      </c>
      <c r="U172" t="str">
        <f t="shared" si="63"/>
        <v>直方图</v>
      </c>
      <c r="V172" t="s">
        <v>24</v>
      </c>
      <c r="W172" t="s">
        <v>24</v>
      </c>
      <c r="X172" t="str">
        <f t="shared" si="64"/>
        <v/>
      </c>
      <c r="Y172" t="s">
        <v>24</v>
      </c>
      <c r="Z172" t="str">
        <f t="shared" si="65"/>
        <v/>
      </c>
      <c r="AA172" t="s">
        <v>24</v>
      </c>
      <c r="AB172" t="str">
        <f t="shared" si="66"/>
        <v>数据表现_直方图</v>
      </c>
      <c r="AC172" t="s">
        <v>24</v>
      </c>
      <c r="AD172" t="str">
        <f t="shared" si="67"/>
        <v/>
      </c>
      <c r="AE172" t="s">
        <v>24</v>
      </c>
      <c r="AF172" t="str">
        <f t="shared" si="68"/>
        <v>直方图</v>
      </c>
      <c r="AG172" t="s">
        <v>24</v>
      </c>
    </row>
    <row r="173" spans="3:33">
      <c r="C173" s="2" t="s">
        <v>284</v>
      </c>
      <c r="D173" t="str">
        <f t="shared" si="58"/>
        <v>数据表现_矩阵图</v>
      </c>
      <c r="G173" t="s">
        <v>357</v>
      </c>
      <c r="H173" s="3" t="s">
        <v>433</v>
      </c>
      <c r="I173" s="3" t="s">
        <v>439</v>
      </c>
      <c r="J173" s="3" t="s">
        <v>433</v>
      </c>
      <c r="L173" t="s">
        <v>24</v>
      </c>
      <c r="M173" t="str">
        <f t="shared" si="59"/>
        <v>8.2 管理质量</v>
      </c>
      <c r="N173" t="s">
        <v>24</v>
      </c>
      <c r="O173" t="str">
        <f t="shared" si="60"/>
        <v>数据表现</v>
      </c>
      <c r="P173" t="s">
        <v>24</v>
      </c>
      <c r="Q173" t="str">
        <f t="shared" si="61"/>
        <v>数据表现_矩阵图</v>
      </c>
      <c r="R173" t="s">
        <v>24</v>
      </c>
      <c r="S173" t="str">
        <f t="shared" si="62"/>
        <v>4数据表现</v>
      </c>
      <c r="T173" t="s">
        <v>24</v>
      </c>
      <c r="U173" t="str">
        <f t="shared" si="63"/>
        <v>矩阵图</v>
      </c>
      <c r="V173" t="s">
        <v>24</v>
      </c>
      <c r="W173" t="s">
        <v>24</v>
      </c>
      <c r="X173" t="str">
        <f t="shared" si="64"/>
        <v/>
      </c>
      <c r="Y173" t="s">
        <v>24</v>
      </c>
      <c r="Z173" t="str">
        <f t="shared" si="65"/>
        <v/>
      </c>
      <c r="AA173" t="s">
        <v>24</v>
      </c>
      <c r="AB173" t="str">
        <f t="shared" si="66"/>
        <v>数据表现_矩阵图</v>
      </c>
      <c r="AC173" t="s">
        <v>24</v>
      </c>
      <c r="AD173" t="str">
        <f t="shared" si="67"/>
        <v/>
      </c>
      <c r="AE173" t="s">
        <v>24</v>
      </c>
      <c r="AF173" t="str">
        <f t="shared" si="68"/>
        <v>矩阵图</v>
      </c>
      <c r="AG173" t="s">
        <v>24</v>
      </c>
    </row>
    <row r="174" spans="3:33">
      <c r="C174" s="2" t="s">
        <v>284</v>
      </c>
      <c r="D174" t="str">
        <f t="shared" si="58"/>
        <v>数据表现_散点图</v>
      </c>
      <c r="G174" t="s">
        <v>357</v>
      </c>
      <c r="H174" s="3" t="s">
        <v>442</v>
      </c>
      <c r="I174" s="3" t="s">
        <v>439</v>
      </c>
      <c r="J174" s="3" t="s">
        <v>442</v>
      </c>
      <c r="L174" t="s">
        <v>24</v>
      </c>
      <c r="M174" t="str">
        <f t="shared" si="59"/>
        <v>8.2 管理质量</v>
      </c>
      <c r="N174" t="s">
        <v>24</v>
      </c>
      <c r="O174" t="str">
        <f t="shared" si="60"/>
        <v>数据表现</v>
      </c>
      <c r="P174" t="s">
        <v>24</v>
      </c>
      <c r="Q174" t="str">
        <f t="shared" si="61"/>
        <v>数据表现_散点图</v>
      </c>
      <c r="R174" t="s">
        <v>24</v>
      </c>
      <c r="S174" t="str">
        <f t="shared" si="62"/>
        <v>4数据表现</v>
      </c>
      <c r="T174" t="s">
        <v>24</v>
      </c>
      <c r="U174" t="str">
        <f t="shared" si="63"/>
        <v>散点图</v>
      </c>
      <c r="V174" t="s">
        <v>24</v>
      </c>
      <c r="W174" t="s">
        <v>24</v>
      </c>
      <c r="X174" t="str">
        <f t="shared" si="64"/>
        <v/>
      </c>
      <c r="Y174" t="s">
        <v>24</v>
      </c>
      <c r="Z174" t="str">
        <f t="shared" si="65"/>
        <v/>
      </c>
      <c r="AA174" t="s">
        <v>24</v>
      </c>
      <c r="AB174" t="str">
        <f t="shared" si="66"/>
        <v>数据表现_散点图</v>
      </c>
      <c r="AC174" t="s">
        <v>24</v>
      </c>
      <c r="AD174" t="str">
        <f t="shared" si="67"/>
        <v/>
      </c>
      <c r="AE174" t="s">
        <v>24</v>
      </c>
      <c r="AF174" t="str">
        <f t="shared" si="68"/>
        <v>散点图</v>
      </c>
      <c r="AG174" t="s">
        <v>24</v>
      </c>
    </row>
    <row r="175" spans="3:33">
      <c r="C175" s="2" t="s">
        <v>284</v>
      </c>
      <c r="D175" t="str">
        <f t="shared" si="58"/>
        <v>审计</v>
      </c>
      <c r="G175" t="s">
        <v>443</v>
      </c>
      <c r="I175" s="3" t="s">
        <v>444</v>
      </c>
      <c r="L175" t="s">
        <v>24</v>
      </c>
      <c r="M175" t="str">
        <f t="shared" si="59"/>
        <v>8.2 管理质量</v>
      </c>
      <c r="N175" t="s">
        <v>24</v>
      </c>
      <c r="O175" t="str">
        <f t="shared" si="60"/>
        <v>审计</v>
      </c>
      <c r="P175" t="s">
        <v>24</v>
      </c>
      <c r="Q175" t="str">
        <f t="shared" si="61"/>
        <v>审计</v>
      </c>
      <c r="R175" t="s">
        <v>24</v>
      </c>
      <c r="S175" t="str">
        <f t="shared" si="62"/>
        <v>5审计</v>
      </c>
      <c r="T175" t="s">
        <v>24</v>
      </c>
      <c r="U175" t="str">
        <f t="shared" si="63"/>
        <v/>
      </c>
      <c r="V175" t="s">
        <v>24</v>
      </c>
      <c r="W175" t="s">
        <v>24</v>
      </c>
      <c r="X175" t="str">
        <f t="shared" si="64"/>
        <v/>
      </c>
      <c r="Y175" t="s">
        <v>24</v>
      </c>
      <c r="Z175" t="str">
        <f t="shared" si="65"/>
        <v>[审计](工具-审计)</v>
      </c>
      <c r="AA175" t="s">
        <v>24</v>
      </c>
      <c r="AB175" t="str">
        <f t="shared" si="66"/>
        <v>审计</v>
      </c>
      <c r="AC175" t="s">
        <v>24</v>
      </c>
      <c r="AD175" t="str">
        <f t="shared" si="67"/>
        <v>5审计</v>
      </c>
      <c r="AE175" t="s">
        <v>24</v>
      </c>
      <c r="AF175" t="str">
        <f t="shared" si="68"/>
        <v/>
      </c>
      <c r="AG175" t="s">
        <v>24</v>
      </c>
    </row>
    <row r="176" spans="3:33">
      <c r="C176" s="2" t="s">
        <v>284</v>
      </c>
      <c r="D176" t="str">
        <f t="shared" si="58"/>
        <v>面向X的设计</v>
      </c>
      <c r="G176" t="s">
        <v>445</v>
      </c>
      <c r="I176" s="3" t="s">
        <v>446</v>
      </c>
      <c r="L176" t="s">
        <v>24</v>
      </c>
      <c r="M176" t="str">
        <f t="shared" si="59"/>
        <v>8.2 管理质量</v>
      </c>
      <c r="N176" t="s">
        <v>24</v>
      </c>
      <c r="O176" t="str">
        <f t="shared" si="60"/>
        <v>面向X的设计</v>
      </c>
      <c r="P176" t="s">
        <v>24</v>
      </c>
      <c r="Q176" t="str">
        <f t="shared" si="61"/>
        <v>面向X的设计</v>
      </c>
      <c r="R176" t="s">
        <v>24</v>
      </c>
      <c r="S176" t="str">
        <f t="shared" si="62"/>
        <v>6面向X的设计</v>
      </c>
      <c r="T176" t="s">
        <v>24</v>
      </c>
      <c r="U176" t="str">
        <f t="shared" si="63"/>
        <v/>
      </c>
      <c r="V176" t="s">
        <v>24</v>
      </c>
      <c r="W176" t="s">
        <v>24</v>
      </c>
      <c r="X176" t="str">
        <f t="shared" si="64"/>
        <v/>
      </c>
      <c r="Y176" t="s">
        <v>24</v>
      </c>
      <c r="Z176" t="str">
        <f t="shared" si="65"/>
        <v>[面向X的设计](工具-面向X的设计)</v>
      </c>
      <c r="AA176" t="s">
        <v>24</v>
      </c>
      <c r="AB176" t="str">
        <f t="shared" si="66"/>
        <v>面向X的设计</v>
      </c>
      <c r="AC176" t="s">
        <v>24</v>
      </c>
      <c r="AD176" t="str">
        <f t="shared" si="67"/>
        <v>6面向X的设计</v>
      </c>
      <c r="AE176" t="s">
        <v>24</v>
      </c>
      <c r="AF176" t="str">
        <f t="shared" si="68"/>
        <v/>
      </c>
      <c r="AG176" t="s">
        <v>24</v>
      </c>
    </row>
    <row r="177" spans="3:33">
      <c r="C177" s="2" t="s">
        <v>284</v>
      </c>
      <c r="D177" t="str">
        <f t="shared" si="58"/>
        <v>问题解决</v>
      </c>
      <c r="G177" t="s">
        <v>447</v>
      </c>
      <c r="I177" s="3" t="s">
        <v>448</v>
      </c>
      <c r="L177" t="s">
        <v>24</v>
      </c>
      <c r="M177" t="str">
        <f t="shared" si="59"/>
        <v>8.2 管理质量</v>
      </c>
      <c r="N177" t="s">
        <v>24</v>
      </c>
      <c r="O177" t="str">
        <f t="shared" si="60"/>
        <v>问题解决</v>
      </c>
      <c r="P177" t="s">
        <v>24</v>
      </c>
      <c r="Q177" t="str">
        <f t="shared" si="61"/>
        <v>问题解决</v>
      </c>
      <c r="R177" t="s">
        <v>24</v>
      </c>
      <c r="S177" t="str">
        <f t="shared" si="62"/>
        <v>7问题解决</v>
      </c>
      <c r="T177" t="s">
        <v>24</v>
      </c>
      <c r="U177" t="str">
        <f t="shared" si="63"/>
        <v/>
      </c>
      <c r="V177" t="s">
        <v>24</v>
      </c>
      <c r="W177" t="s">
        <v>24</v>
      </c>
      <c r="X177" t="str">
        <f t="shared" si="64"/>
        <v/>
      </c>
      <c r="Y177" t="s">
        <v>24</v>
      </c>
      <c r="Z177" t="str">
        <f t="shared" si="65"/>
        <v>[问题解决](工具-问题解决)</v>
      </c>
      <c r="AA177" t="s">
        <v>24</v>
      </c>
      <c r="AB177" t="str">
        <f t="shared" si="66"/>
        <v>问题解决</v>
      </c>
      <c r="AC177" t="s">
        <v>24</v>
      </c>
      <c r="AD177" t="str">
        <f t="shared" si="67"/>
        <v>7问题解决</v>
      </c>
      <c r="AE177" t="s">
        <v>24</v>
      </c>
      <c r="AF177" t="str">
        <f t="shared" si="68"/>
        <v/>
      </c>
      <c r="AG177" t="s">
        <v>24</v>
      </c>
    </row>
    <row r="178" spans="3:33">
      <c r="C178" s="2" t="s">
        <v>284</v>
      </c>
      <c r="D178" t="str">
        <f t="shared" si="58"/>
        <v>质量改进方法</v>
      </c>
      <c r="G178" t="s">
        <v>449</v>
      </c>
      <c r="I178" s="3" t="s">
        <v>450</v>
      </c>
      <c r="L178" t="s">
        <v>24</v>
      </c>
      <c r="M178" t="str">
        <f t="shared" si="59"/>
        <v>8.2 管理质量</v>
      </c>
      <c r="N178" t="s">
        <v>24</v>
      </c>
      <c r="O178" t="str">
        <f t="shared" si="60"/>
        <v>质量改进方法</v>
      </c>
      <c r="P178" t="s">
        <v>24</v>
      </c>
      <c r="Q178" t="str">
        <f t="shared" si="61"/>
        <v>质量改进方法</v>
      </c>
      <c r="R178" t="s">
        <v>24</v>
      </c>
      <c r="S178" t="str">
        <f t="shared" si="62"/>
        <v>8质量改进方法</v>
      </c>
      <c r="T178" t="s">
        <v>24</v>
      </c>
      <c r="U178" t="str">
        <f t="shared" si="63"/>
        <v/>
      </c>
      <c r="V178" t="s">
        <v>24</v>
      </c>
      <c r="W178" t="s">
        <v>24</v>
      </c>
      <c r="X178" t="str">
        <f t="shared" si="64"/>
        <v/>
      </c>
      <c r="Y178" t="s">
        <v>24</v>
      </c>
      <c r="Z178" t="str">
        <f t="shared" si="65"/>
        <v>[质量改进方法](工具-质量改进方法)</v>
      </c>
      <c r="AA178" t="s">
        <v>24</v>
      </c>
      <c r="AB178" t="str">
        <f t="shared" si="66"/>
        <v>质量改进方法</v>
      </c>
      <c r="AC178" t="s">
        <v>24</v>
      </c>
      <c r="AD178" t="str">
        <f t="shared" si="67"/>
        <v>8质量改进方法</v>
      </c>
      <c r="AE178" t="s">
        <v>24</v>
      </c>
      <c r="AF178" t="str">
        <f t="shared" si="68"/>
        <v/>
      </c>
      <c r="AG178" t="s">
        <v>24</v>
      </c>
    </row>
    <row r="179" spans="3:33">
      <c r="C179" s="2" t="s">
        <v>32</v>
      </c>
      <c r="D179" t="str">
        <f t="shared" si="58"/>
        <v>工具与技术_核对单</v>
      </c>
      <c r="G179" t="s">
        <v>451</v>
      </c>
      <c r="H179" s="3" t="s">
        <v>322</v>
      </c>
      <c r="I179" s="3" t="s">
        <v>452</v>
      </c>
      <c r="J179" s="3" t="s">
        <v>322</v>
      </c>
      <c r="L179" t="s">
        <v>24</v>
      </c>
      <c r="M179" t="str">
        <f t="shared" si="59"/>
        <v>8.3 控制质量</v>
      </c>
      <c r="N179" t="s">
        <v>24</v>
      </c>
      <c r="O179" t="str">
        <f t="shared" si="60"/>
        <v>工具与技术</v>
      </c>
      <c r="P179" t="s">
        <v>24</v>
      </c>
      <c r="Q179" t="str">
        <f t="shared" si="61"/>
        <v>工具与技术_核对单</v>
      </c>
      <c r="R179" t="s">
        <v>24</v>
      </c>
      <c r="S179" t="str">
        <f t="shared" si="62"/>
        <v>1工具与技术</v>
      </c>
      <c r="T179" t="s">
        <v>24</v>
      </c>
      <c r="U179" t="str">
        <f t="shared" si="63"/>
        <v>核对单</v>
      </c>
      <c r="V179" t="s">
        <v>24</v>
      </c>
      <c r="W179" t="s">
        <v>24</v>
      </c>
      <c r="X179" t="str">
        <f t="shared" si="64"/>
        <v>8.3 控制质量</v>
      </c>
      <c r="Y179" t="s">
        <v>24</v>
      </c>
      <c r="Z179" t="str">
        <f t="shared" si="65"/>
        <v>[工具与技术](工具-工具与技术)</v>
      </c>
      <c r="AA179" t="s">
        <v>24</v>
      </c>
      <c r="AB179" t="str">
        <f t="shared" si="66"/>
        <v>工具与技术_核对单</v>
      </c>
      <c r="AC179" t="s">
        <v>24</v>
      </c>
      <c r="AD179" t="str">
        <f t="shared" si="67"/>
        <v>1工具与技术</v>
      </c>
      <c r="AE179" t="s">
        <v>24</v>
      </c>
      <c r="AF179" t="str">
        <f t="shared" si="68"/>
        <v>核对单</v>
      </c>
      <c r="AG179" t="s">
        <v>24</v>
      </c>
    </row>
    <row r="180" spans="3:33">
      <c r="C180" s="2" t="s">
        <v>32</v>
      </c>
      <c r="D180" t="str">
        <f t="shared" si="58"/>
        <v>工具与技术_核查表</v>
      </c>
      <c r="G180" t="s">
        <v>451</v>
      </c>
      <c r="H180" s="3" t="s">
        <v>453</v>
      </c>
      <c r="I180" s="3" t="s">
        <v>452</v>
      </c>
      <c r="J180" s="3" t="s">
        <v>453</v>
      </c>
      <c r="L180" t="s">
        <v>24</v>
      </c>
      <c r="M180" t="str">
        <f t="shared" si="59"/>
        <v>8.3 控制质量</v>
      </c>
      <c r="N180" t="s">
        <v>24</v>
      </c>
      <c r="O180" t="str">
        <f t="shared" si="60"/>
        <v>工具与技术</v>
      </c>
      <c r="P180" t="s">
        <v>24</v>
      </c>
      <c r="Q180" t="str">
        <f t="shared" si="61"/>
        <v>工具与技术_核查表</v>
      </c>
      <c r="R180" t="s">
        <v>24</v>
      </c>
      <c r="S180" t="str">
        <f t="shared" si="62"/>
        <v>1工具与技术</v>
      </c>
      <c r="T180" t="s">
        <v>24</v>
      </c>
      <c r="U180" t="str">
        <f t="shared" si="63"/>
        <v>核查表</v>
      </c>
      <c r="V180" t="s">
        <v>24</v>
      </c>
      <c r="W180" t="s">
        <v>24</v>
      </c>
      <c r="X180" t="str">
        <f t="shared" si="64"/>
        <v/>
      </c>
      <c r="Y180" t="s">
        <v>24</v>
      </c>
      <c r="Z180" t="str">
        <f t="shared" si="65"/>
        <v/>
      </c>
      <c r="AA180" t="s">
        <v>24</v>
      </c>
      <c r="AB180" t="str">
        <f t="shared" si="66"/>
        <v>工具与技术_核查表</v>
      </c>
      <c r="AC180" t="s">
        <v>24</v>
      </c>
      <c r="AD180" t="str">
        <f t="shared" si="67"/>
        <v/>
      </c>
      <c r="AE180" t="s">
        <v>24</v>
      </c>
      <c r="AF180" t="str">
        <f t="shared" si="68"/>
        <v>核查表</v>
      </c>
      <c r="AG180" t="s">
        <v>24</v>
      </c>
    </row>
    <row r="181" spans="3:33">
      <c r="C181" s="2" t="s">
        <v>32</v>
      </c>
      <c r="D181" t="str">
        <f t="shared" si="58"/>
        <v>工具与技术_统计抽样</v>
      </c>
      <c r="G181" t="s">
        <v>451</v>
      </c>
      <c r="H181" s="3" t="s">
        <v>454</v>
      </c>
      <c r="I181" s="3" t="s">
        <v>452</v>
      </c>
      <c r="J181" s="3" t="s">
        <v>454</v>
      </c>
      <c r="L181" t="s">
        <v>24</v>
      </c>
      <c r="M181" t="str">
        <f t="shared" si="59"/>
        <v>8.3 控制质量</v>
      </c>
      <c r="N181" t="s">
        <v>24</v>
      </c>
      <c r="O181" t="str">
        <f t="shared" si="60"/>
        <v>工具与技术</v>
      </c>
      <c r="P181" t="s">
        <v>24</v>
      </c>
      <c r="Q181" t="str">
        <f t="shared" si="61"/>
        <v>工具与技术_统计抽样</v>
      </c>
      <c r="R181" t="s">
        <v>24</v>
      </c>
      <c r="S181" t="str">
        <f t="shared" si="62"/>
        <v>1工具与技术</v>
      </c>
      <c r="T181" t="s">
        <v>24</v>
      </c>
      <c r="U181" t="str">
        <f t="shared" si="63"/>
        <v>统计抽样</v>
      </c>
      <c r="V181" t="s">
        <v>24</v>
      </c>
      <c r="W181" t="s">
        <v>24</v>
      </c>
      <c r="X181" t="str">
        <f t="shared" si="64"/>
        <v/>
      </c>
      <c r="Y181" t="s">
        <v>24</v>
      </c>
      <c r="Z181" t="str">
        <f t="shared" si="65"/>
        <v/>
      </c>
      <c r="AA181" t="s">
        <v>24</v>
      </c>
      <c r="AB181" t="str">
        <f t="shared" si="66"/>
        <v>工具与技术_统计抽样</v>
      </c>
      <c r="AC181" t="s">
        <v>24</v>
      </c>
      <c r="AD181" t="str">
        <f t="shared" si="67"/>
        <v/>
      </c>
      <c r="AE181" t="s">
        <v>24</v>
      </c>
      <c r="AF181" t="str">
        <f t="shared" si="68"/>
        <v>统计抽样</v>
      </c>
      <c r="AG181" t="s">
        <v>24</v>
      </c>
    </row>
    <row r="182" spans="3:33">
      <c r="C182" s="2" t="s">
        <v>32</v>
      </c>
      <c r="D182" t="str">
        <f t="shared" si="58"/>
        <v>工具与技术_问卷调查</v>
      </c>
      <c r="G182" t="s">
        <v>451</v>
      </c>
      <c r="H182" s="3" t="s">
        <v>355</v>
      </c>
      <c r="I182" s="3" t="s">
        <v>452</v>
      </c>
      <c r="J182" s="3" t="s">
        <v>355</v>
      </c>
      <c r="L182" t="s">
        <v>24</v>
      </c>
      <c r="M182" t="str">
        <f t="shared" si="59"/>
        <v>8.3 控制质量</v>
      </c>
      <c r="N182" t="s">
        <v>24</v>
      </c>
      <c r="O182" t="str">
        <f t="shared" si="60"/>
        <v>工具与技术</v>
      </c>
      <c r="P182" t="s">
        <v>24</v>
      </c>
      <c r="Q182" t="str">
        <f t="shared" si="61"/>
        <v>工具与技术_问卷调查</v>
      </c>
      <c r="R182" t="s">
        <v>24</v>
      </c>
      <c r="S182" t="str">
        <f t="shared" si="62"/>
        <v>1工具与技术</v>
      </c>
      <c r="T182" t="s">
        <v>24</v>
      </c>
      <c r="U182" t="str">
        <f t="shared" si="63"/>
        <v>问卷调查</v>
      </c>
      <c r="V182" t="s">
        <v>24</v>
      </c>
      <c r="W182" t="s">
        <v>24</v>
      </c>
      <c r="X182" t="str">
        <f t="shared" si="64"/>
        <v/>
      </c>
      <c r="Y182" t="s">
        <v>24</v>
      </c>
      <c r="Z182" t="str">
        <f t="shared" si="65"/>
        <v/>
      </c>
      <c r="AA182" t="s">
        <v>24</v>
      </c>
      <c r="AB182" t="str">
        <f t="shared" si="66"/>
        <v>工具与技术_问卷调查</v>
      </c>
      <c r="AC182" t="s">
        <v>24</v>
      </c>
      <c r="AD182" t="str">
        <f t="shared" si="67"/>
        <v/>
      </c>
      <c r="AE182" t="s">
        <v>24</v>
      </c>
      <c r="AF182" t="str">
        <f t="shared" si="68"/>
        <v>问卷调查</v>
      </c>
      <c r="AG182" t="s">
        <v>24</v>
      </c>
    </row>
    <row r="183" spans="3:33">
      <c r="C183" s="2" t="s">
        <v>32</v>
      </c>
      <c r="D183" t="str">
        <f t="shared" si="58"/>
        <v>数据分析_绩效审查</v>
      </c>
      <c r="G183" t="s">
        <v>335</v>
      </c>
      <c r="H183" s="3" t="s">
        <v>412</v>
      </c>
      <c r="I183" s="3" t="s">
        <v>337</v>
      </c>
      <c r="J183" s="3" t="s">
        <v>412</v>
      </c>
      <c r="L183" t="s">
        <v>24</v>
      </c>
      <c r="M183" t="str">
        <f t="shared" si="59"/>
        <v>8.3 控制质量</v>
      </c>
      <c r="N183" t="s">
        <v>24</v>
      </c>
      <c r="O183" t="str">
        <f t="shared" si="60"/>
        <v>数据分析</v>
      </c>
      <c r="P183" t="s">
        <v>24</v>
      </c>
      <c r="Q183" t="str">
        <f t="shared" si="61"/>
        <v>数据分析_绩效审查</v>
      </c>
      <c r="R183" t="s">
        <v>24</v>
      </c>
      <c r="S183" t="str">
        <f t="shared" si="62"/>
        <v>2数据分析</v>
      </c>
      <c r="T183" t="s">
        <v>24</v>
      </c>
      <c r="U183" t="str">
        <f t="shared" si="63"/>
        <v>绩效审查</v>
      </c>
      <c r="V183" t="s">
        <v>24</v>
      </c>
      <c r="W183" t="s">
        <v>24</v>
      </c>
      <c r="X183" t="str">
        <f t="shared" si="64"/>
        <v/>
      </c>
      <c r="Y183" t="s">
        <v>24</v>
      </c>
      <c r="Z183" t="str">
        <f t="shared" si="65"/>
        <v>[数据分析](工具-数据分析)</v>
      </c>
      <c r="AA183" t="s">
        <v>24</v>
      </c>
      <c r="AB183" t="str">
        <f t="shared" si="66"/>
        <v>数据分析_绩效审查</v>
      </c>
      <c r="AC183" t="s">
        <v>24</v>
      </c>
      <c r="AD183" t="str">
        <f t="shared" si="67"/>
        <v>2数据分析</v>
      </c>
      <c r="AE183" t="s">
        <v>24</v>
      </c>
      <c r="AF183" t="str">
        <f t="shared" si="68"/>
        <v>绩效审查</v>
      </c>
      <c r="AG183" t="s">
        <v>24</v>
      </c>
    </row>
    <row r="184" spans="3:33">
      <c r="C184" s="2" t="s">
        <v>32</v>
      </c>
      <c r="D184" t="str">
        <f t="shared" si="58"/>
        <v>数据分析_根本原因分析</v>
      </c>
      <c r="G184" t="s">
        <v>335</v>
      </c>
      <c r="H184" s="3" t="s">
        <v>340</v>
      </c>
      <c r="I184" s="3" t="s">
        <v>337</v>
      </c>
      <c r="J184" s="3" t="s">
        <v>340</v>
      </c>
      <c r="L184" t="s">
        <v>24</v>
      </c>
      <c r="M184" t="str">
        <f t="shared" si="59"/>
        <v>8.3 控制质量</v>
      </c>
      <c r="N184" t="s">
        <v>24</v>
      </c>
      <c r="O184" t="str">
        <f t="shared" si="60"/>
        <v>数据分析</v>
      </c>
      <c r="P184" t="s">
        <v>24</v>
      </c>
      <c r="Q184" t="str">
        <f t="shared" si="61"/>
        <v>数据分析_根本原因分析</v>
      </c>
      <c r="R184" t="s">
        <v>24</v>
      </c>
      <c r="S184" t="str">
        <f t="shared" si="62"/>
        <v>2数据分析</v>
      </c>
      <c r="T184" t="s">
        <v>24</v>
      </c>
      <c r="U184" t="str">
        <f t="shared" si="63"/>
        <v>根本原因分析</v>
      </c>
      <c r="V184" t="s">
        <v>24</v>
      </c>
      <c r="W184" t="s">
        <v>24</v>
      </c>
      <c r="X184" t="str">
        <f t="shared" si="64"/>
        <v/>
      </c>
      <c r="Y184" t="s">
        <v>24</v>
      </c>
      <c r="Z184" t="str">
        <f t="shared" si="65"/>
        <v/>
      </c>
      <c r="AA184" t="s">
        <v>24</v>
      </c>
      <c r="AB184" t="str">
        <f t="shared" si="66"/>
        <v>数据分析_根本原因分析</v>
      </c>
      <c r="AC184" t="s">
        <v>24</v>
      </c>
      <c r="AD184" t="str">
        <f t="shared" si="67"/>
        <v/>
      </c>
      <c r="AE184" t="s">
        <v>24</v>
      </c>
      <c r="AF184" t="str">
        <f t="shared" si="68"/>
        <v>根本原因分析</v>
      </c>
      <c r="AG184" t="s">
        <v>24</v>
      </c>
    </row>
    <row r="185" spans="3:33">
      <c r="C185" s="2" t="s">
        <v>32</v>
      </c>
      <c r="D185" t="str">
        <f t="shared" si="58"/>
        <v>检查</v>
      </c>
      <c r="G185" t="s">
        <v>372</v>
      </c>
      <c r="I185" s="3" t="s">
        <v>455</v>
      </c>
      <c r="L185" t="s">
        <v>24</v>
      </c>
      <c r="M185" t="str">
        <f t="shared" si="59"/>
        <v>8.3 控制质量</v>
      </c>
      <c r="N185" t="s">
        <v>24</v>
      </c>
      <c r="O185" t="str">
        <f t="shared" si="60"/>
        <v>检查</v>
      </c>
      <c r="P185" t="s">
        <v>24</v>
      </c>
      <c r="Q185" t="str">
        <f t="shared" si="61"/>
        <v>检查</v>
      </c>
      <c r="R185" t="s">
        <v>24</v>
      </c>
      <c r="S185" t="str">
        <f t="shared" si="62"/>
        <v>3检查</v>
      </c>
      <c r="T185" t="s">
        <v>24</v>
      </c>
      <c r="U185" t="str">
        <f t="shared" si="63"/>
        <v/>
      </c>
      <c r="V185" t="s">
        <v>24</v>
      </c>
      <c r="W185" t="s">
        <v>24</v>
      </c>
      <c r="X185" t="str">
        <f t="shared" si="64"/>
        <v/>
      </c>
      <c r="Y185" t="s">
        <v>24</v>
      </c>
      <c r="Z185" t="str">
        <f t="shared" si="65"/>
        <v>[检查](工具-检查)</v>
      </c>
      <c r="AA185" t="s">
        <v>24</v>
      </c>
      <c r="AB185" t="str">
        <f t="shared" si="66"/>
        <v>检查</v>
      </c>
      <c r="AC185" t="s">
        <v>24</v>
      </c>
      <c r="AD185" t="str">
        <f t="shared" si="67"/>
        <v>3检查</v>
      </c>
      <c r="AE185" t="s">
        <v>24</v>
      </c>
      <c r="AF185" t="str">
        <f t="shared" si="68"/>
        <v/>
      </c>
      <c r="AG185" t="s">
        <v>24</v>
      </c>
    </row>
    <row r="186" spans="3:33">
      <c r="C186" s="2" t="s">
        <v>32</v>
      </c>
      <c r="D186" t="str">
        <f t="shared" si="58"/>
        <v>测试&amp;产品评估</v>
      </c>
      <c r="G186" t="s">
        <v>456</v>
      </c>
      <c r="I186" s="3" t="s">
        <v>457</v>
      </c>
      <c r="L186" t="s">
        <v>24</v>
      </c>
      <c r="M186" t="str">
        <f t="shared" si="59"/>
        <v>8.3 控制质量</v>
      </c>
      <c r="N186" t="s">
        <v>24</v>
      </c>
      <c r="O186" t="str">
        <f t="shared" si="60"/>
        <v>测试&amp;产品评估</v>
      </c>
      <c r="P186" t="s">
        <v>24</v>
      </c>
      <c r="Q186" t="str">
        <f t="shared" si="61"/>
        <v>测试&amp;产品评估</v>
      </c>
      <c r="R186" t="s">
        <v>24</v>
      </c>
      <c r="S186" t="str">
        <f t="shared" si="62"/>
        <v>4测试/产品评估</v>
      </c>
      <c r="T186" t="s">
        <v>24</v>
      </c>
      <c r="U186" t="str">
        <f t="shared" si="63"/>
        <v/>
      </c>
      <c r="V186" t="s">
        <v>24</v>
      </c>
      <c r="W186" t="s">
        <v>24</v>
      </c>
      <c r="X186" t="str">
        <f t="shared" si="64"/>
        <v/>
      </c>
      <c r="Y186" t="s">
        <v>24</v>
      </c>
      <c r="Z186" t="str">
        <f t="shared" si="65"/>
        <v>[测试&amp;产品评估](工具-测试&amp;产品评估)</v>
      </c>
      <c r="AA186" t="s">
        <v>24</v>
      </c>
      <c r="AB186" t="str">
        <f t="shared" si="66"/>
        <v>测试&amp;产品评估</v>
      </c>
      <c r="AC186" t="s">
        <v>24</v>
      </c>
      <c r="AD186" t="str">
        <f t="shared" si="67"/>
        <v>4测试/产品评估</v>
      </c>
      <c r="AE186" t="s">
        <v>24</v>
      </c>
      <c r="AF186" t="str">
        <f t="shared" si="68"/>
        <v/>
      </c>
      <c r="AG186" t="s">
        <v>24</v>
      </c>
    </row>
    <row r="187" spans="3:33">
      <c r="C187" s="2" t="s">
        <v>32</v>
      </c>
      <c r="D187" t="str">
        <f t="shared" si="58"/>
        <v>数据表现_因果图</v>
      </c>
      <c r="G187" t="s">
        <v>357</v>
      </c>
      <c r="H187" s="3" t="s">
        <v>440</v>
      </c>
      <c r="I187" s="3" t="s">
        <v>359</v>
      </c>
      <c r="J187" s="3" t="s">
        <v>440</v>
      </c>
      <c r="L187" t="s">
        <v>24</v>
      </c>
      <c r="M187" t="str">
        <f t="shared" si="59"/>
        <v>8.3 控制质量</v>
      </c>
      <c r="N187" t="s">
        <v>24</v>
      </c>
      <c r="O187" t="str">
        <f t="shared" si="60"/>
        <v>数据表现</v>
      </c>
      <c r="P187" t="s">
        <v>24</v>
      </c>
      <c r="Q187" t="str">
        <f t="shared" si="61"/>
        <v>数据表现_因果图</v>
      </c>
      <c r="R187" t="s">
        <v>24</v>
      </c>
      <c r="S187" t="str">
        <f t="shared" si="62"/>
        <v>5数据表现</v>
      </c>
      <c r="T187" t="s">
        <v>24</v>
      </c>
      <c r="U187" t="str">
        <f t="shared" si="63"/>
        <v>因果图</v>
      </c>
      <c r="V187" t="s">
        <v>24</v>
      </c>
      <c r="W187" t="s">
        <v>24</v>
      </c>
      <c r="X187" t="str">
        <f t="shared" si="64"/>
        <v/>
      </c>
      <c r="Y187" t="s">
        <v>24</v>
      </c>
      <c r="Z187" t="str">
        <f t="shared" si="65"/>
        <v>[数据表现](工具-数据表现)</v>
      </c>
      <c r="AA187" t="s">
        <v>24</v>
      </c>
      <c r="AB187" t="str">
        <f t="shared" si="66"/>
        <v>数据表现_因果图</v>
      </c>
      <c r="AC187" t="s">
        <v>24</v>
      </c>
      <c r="AD187" t="str">
        <f t="shared" si="67"/>
        <v>5数据表现</v>
      </c>
      <c r="AE187" t="s">
        <v>24</v>
      </c>
      <c r="AF187" t="str">
        <f t="shared" si="68"/>
        <v>因果图</v>
      </c>
      <c r="AG187" t="s">
        <v>24</v>
      </c>
    </row>
    <row r="188" spans="3:33">
      <c r="C188" s="2" t="s">
        <v>32</v>
      </c>
      <c r="D188" t="str">
        <f t="shared" si="58"/>
        <v>数据表现_控制图</v>
      </c>
      <c r="G188" t="s">
        <v>357</v>
      </c>
      <c r="H188" s="3" t="s">
        <v>458</v>
      </c>
      <c r="I188" s="3" t="s">
        <v>359</v>
      </c>
      <c r="J188" s="3" t="s">
        <v>458</v>
      </c>
      <c r="L188" t="s">
        <v>24</v>
      </c>
      <c r="M188" t="str">
        <f t="shared" si="59"/>
        <v>8.3 控制质量</v>
      </c>
      <c r="N188" t="s">
        <v>24</v>
      </c>
      <c r="O188" t="str">
        <f t="shared" si="60"/>
        <v>数据表现</v>
      </c>
      <c r="P188" t="s">
        <v>24</v>
      </c>
      <c r="Q188" t="str">
        <f t="shared" si="61"/>
        <v>数据表现_控制图</v>
      </c>
      <c r="R188" t="s">
        <v>24</v>
      </c>
      <c r="S188" t="str">
        <f t="shared" si="62"/>
        <v>5数据表现</v>
      </c>
      <c r="T188" t="s">
        <v>24</v>
      </c>
      <c r="U188" t="str">
        <f t="shared" si="63"/>
        <v>控制图</v>
      </c>
      <c r="V188" t="s">
        <v>24</v>
      </c>
      <c r="W188" t="s">
        <v>24</v>
      </c>
      <c r="X188" t="str">
        <f t="shared" si="64"/>
        <v/>
      </c>
      <c r="Y188" t="s">
        <v>24</v>
      </c>
      <c r="Z188" t="str">
        <f t="shared" si="65"/>
        <v/>
      </c>
      <c r="AA188" t="s">
        <v>24</v>
      </c>
      <c r="AB188" t="str">
        <f t="shared" si="66"/>
        <v>数据表现_控制图</v>
      </c>
      <c r="AC188" t="s">
        <v>24</v>
      </c>
      <c r="AD188" t="str">
        <f t="shared" si="67"/>
        <v/>
      </c>
      <c r="AE188" t="s">
        <v>24</v>
      </c>
      <c r="AF188" t="str">
        <f t="shared" si="68"/>
        <v>控制图</v>
      </c>
      <c r="AG188" t="s">
        <v>24</v>
      </c>
    </row>
    <row r="189" spans="3:33">
      <c r="C189" s="2" t="s">
        <v>32</v>
      </c>
      <c r="D189" t="str">
        <f t="shared" si="58"/>
        <v>数据表现_直方图</v>
      </c>
      <c r="G189" t="s">
        <v>357</v>
      </c>
      <c r="H189" s="3" t="s">
        <v>441</v>
      </c>
      <c r="I189" s="3" t="s">
        <v>359</v>
      </c>
      <c r="J189" s="3" t="s">
        <v>441</v>
      </c>
      <c r="L189" t="s">
        <v>24</v>
      </c>
      <c r="M189" t="str">
        <f t="shared" si="59"/>
        <v>8.3 控制质量</v>
      </c>
      <c r="N189" t="s">
        <v>24</v>
      </c>
      <c r="O189" t="str">
        <f t="shared" si="60"/>
        <v>数据表现</v>
      </c>
      <c r="P189" t="s">
        <v>24</v>
      </c>
      <c r="Q189" t="str">
        <f t="shared" si="61"/>
        <v>数据表现_直方图</v>
      </c>
      <c r="R189" t="s">
        <v>24</v>
      </c>
      <c r="S189" t="str">
        <f t="shared" si="62"/>
        <v>5数据表现</v>
      </c>
      <c r="T189" t="s">
        <v>24</v>
      </c>
      <c r="U189" t="str">
        <f t="shared" si="63"/>
        <v>直方图</v>
      </c>
      <c r="V189" t="s">
        <v>24</v>
      </c>
      <c r="W189" t="s">
        <v>24</v>
      </c>
      <c r="X189" t="str">
        <f t="shared" si="64"/>
        <v/>
      </c>
      <c r="Y189" t="s">
        <v>24</v>
      </c>
      <c r="Z189" t="str">
        <f t="shared" si="65"/>
        <v/>
      </c>
      <c r="AA189" t="s">
        <v>24</v>
      </c>
      <c r="AB189" t="str">
        <f t="shared" si="66"/>
        <v>数据表现_直方图</v>
      </c>
      <c r="AC189" t="s">
        <v>24</v>
      </c>
      <c r="AD189" t="str">
        <f t="shared" si="67"/>
        <v/>
      </c>
      <c r="AE189" t="s">
        <v>24</v>
      </c>
      <c r="AF189" t="str">
        <f t="shared" si="68"/>
        <v>直方图</v>
      </c>
      <c r="AG189" t="s">
        <v>24</v>
      </c>
    </row>
    <row r="190" spans="3:33">
      <c r="C190" s="2" t="s">
        <v>32</v>
      </c>
      <c r="D190" t="str">
        <f t="shared" si="58"/>
        <v>数据表现_散点图</v>
      </c>
      <c r="G190" t="s">
        <v>357</v>
      </c>
      <c r="H190" s="3" t="s">
        <v>442</v>
      </c>
      <c r="I190" s="3" t="s">
        <v>359</v>
      </c>
      <c r="J190" s="3" t="s">
        <v>442</v>
      </c>
      <c r="L190" t="s">
        <v>24</v>
      </c>
      <c r="M190" t="str">
        <f t="shared" si="59"/>
        <v>8.3 控制质量</v>
      </c>
      <c r="N190" t="s">
        <v>24</v>
      </c>
      <c r="O190" t="str">
        <f t="shared" si="60"/>
        <v>数据表现</v>
      </c>
      <c r="P190" t="s">
        <v>24</v>
      </c>
      <c r="Q190" t="str">
        <f t="shared" si="61"/>
        <v>数据表现_散点图</v>
      </c>
      <c r="R190" t="s">
        <v>24</v>
      </c>
      <c r="S190" t="str">
        <f t="shared" si="62"/>
        <v>5数据表现</v>
      </c>
      <c r="T190" t="s">
        <v>24</v>
      </c>
      <c r="U190" t="str">
        <f t="shared" si="63"/>
        <v>散点图</v>
      </c>
      <c r="V190" t="s">
        <v>24</v>
      </c>
      <c r="W190" t="s">
        <v>24</v>
      </c>
      <c r="X190" t="str">
        <f t="shared" si="64"/>
        <v/>
      </c>
      <c r="Y190" t="s">
        <v>24</v>
      </c>
      <c r="Z190" t="str">
        <f t="shared" si="65"/>
        <v/>
      </c>
      <c r="AA190" t="s">
        <v>24</v>
      </c>
      <c r="AB190" t="str">
        <f t="shared" si="66"/>
        <v>数据表现_散点图</v>
      </c>
      <c r="AC190" t="s">
        <v>24</v>
      </c>
      <c r="AD190" t="str">
        <f t="shared" si="67"/>
        <v/>
      </c>
      <c r="AE190" t="s">
        <v>24</v>
      </c>
      <c r="AF190" t="str">
        <f t="shared" si="68"/>
        <v>散点图</v>
      </c>
      <c r="AG190" t="s">
        <v>24</v>
      </c>
    </row>
    <row r="191" spans="3:33">
      <c r="C191" s="2" t="s">
        <v>32</v>
      </c>
      <c r="D191" t="str">
        <f t="shared" si="58"/>
        <v>会议</v>
      </c>
      <c r="G191" t="s">
        <v>320</v>
      </c>
      <c r="I191" s="3" t="s">
        <v>459</v>
      </c>
      <c r="L191" t="s">
        <v>24</v>
      </c>
      <c r="M191" t="str">
        <f t="shared" si="59"/>
        <v>8.3 控制质量</v>
      </c>
      <c r="N191" t="s">
        <v>24</v>
      </c>
      <c r="O191" t="str">
        <f t="shared" si="60"/>
        <v>会议</v>
      </c>
      <c r="P191" t="s">
        <v>24</v>
      </c>
      <c r="Q191" t="str">
        <f t="shared" si="61"/>
        <v>会议</v>
      </c>
      <c r="R191" t="s">
        <v>24</v>
      </c>
      <c r="S191" t="str">
        <f t="shared" si="62"/>
        <v>6会议</v>
      </c>
      <c r="T191" t="s">
        <v>24</v>
      </c>
      <c r="U191" t="str">
        <f t="shared" si="63"/>
        <v/>
      </c>
      <c r="V191" t="s">
        <v>24</v>
      </c>
      <c r="W191" t="s">
        <v>24</v>
      </c>
      <c r="X191" t="str">
        <f t="shared" si="64"/>
        <v/>
      </c>
      <c r="Y191" t="s">
        <v>24</v>
      </c>
      <c r="Z191" t="str">
        <f t="shared" si="65"/>
        <v>[会议](工具-会议)</v>
      </c>
      <c r="AA191" t="s">
        <v>24</v>
      </c>
      <c r="AB191" t="str">
        <f t="shared" si="66"/>
        <v>会议</v>
      </c>
      <c r="AC191" t="s">
        <v>24</v>
      </c>
      <c r="AD191" t="str">
        <f t="shared" si="67"/>
        <v>6会议</v>
      </c>
      <c r="AE191" t="s">
        <v>24</v>
      </c>
      <c r="AF191" t="str">
        <f t="shared" si="68"/>
        <v/>
      </c>
      <c r="AG191" t="s">
        <v>24</v>
      </c>
    </row>
    <row r="192" spans="3:33">
      <c r="C192" s="2" t="s">
        <v>285</v>
      </c>
      <c r="D192" t="str">
        <f t="shared" si="58"/>
        <v>专家判断</v>
      </c>
      <c r="G192" t="s">
        <v>269</v>
      </c>
      <c r="I192" s="3" t="s">
        <v>309</v>
      </c>
      <c r="L192" t="s">
        <v>24</v>
      </c>
      <c r="M192" t="str">
        <f t="shared" si="59"/>
        <v>9.1 规划资源管理</v>
      </c>
      <c r="N192" t="s">
        <v>24</v>
      </c>
      <c r="O192" t="str">
        <f t="shared" si="60"/>
        <v>专家判断</v>
      </c>
      <c r="P192" t="s">
        <v>24</v>
      </c>
      <c r="Q192" t="str">
        <f t="shared" si="61"/>
        <v>专家判断</v>
      </c>
      <c r="R192" t="s">
        <v>24</v>
      </c>
      <c r="S192" t="str">
        <f t="shared" si="62"/>
        <v>1专家判断</v>
      </c>
      <c r="T192" t="s">
        <v>24</v>
      </c>
      <c r="U192" t="str">
        <f t="shared" si="63"/>
        <v/>
      </c>
      <c r="V192" t="s">
        <v>24</v>
      </c>
      <c r="W192" t="s">
        <v>24</v>
      </c>
      <c r="X192" t="str">
        <f t="shared" si="64"/>
        <v>9.1 规划资源管理</v>
      </c>
      <c r="Y192" t="s">
        <v>24</v>
      </c>
      <c r="Z192" t="str">
        <f t="shared" si="65"/>
        <v>[专家判断](工具-专家判断)</v>
      </c>
      <c r="AA192" t="s">
        <v>24</v>
      </c>
      <c r="AB192" t="str">
        <f t="shared" si="66"/>
        <v>专家判断</v>
      </c>
      <c r="AC192" t="s">
        <v>24</v>
      </c>
      <c r="AD192" t="str">
        <f t="shared" si="67"/>
        <v>1专家判断</v>
      </c>
      <c r="AE192" t="s">
        <v>24</v>
      </c>
      <c r="AF192" t="str">
        <f t="shared" si="68"/>
        <v/>
      </c>
      <c r="AG192" t="s">
        <v>24</v>
      </c>
    </row>
    <row r="193" spans="3:33">
      <c r="C193" s="2" t="s">
        <v>285</v>
      </c>
      <c r="D193" t="str">
        <f t="shared" si="58"/>
        <v>数据表现_层级型</v>
      </c>
      <c r="G193" t="s">
        <v>357</v>
      </c>
      <c r="H193" s="3" t="s">
        <v>460</v>
      </c>
      <c r="I193" s="3" t="s">
        <v>461</v>
      </c>
      <c r="J193" s="3" t="s">
        <v>460</v>
      </c>
      <c r="L193" t="s">
        <v>24</v>
      </c>
      <c r="M193" t="str">
        <f t="shared" si="59"/>
        <v>9.1 规划资源管理</v>
      </c>
      <c r="N193" t="s">
        <v>24</v>
      </c>
      <c r="O193" t="str">
        <f t="shared" si="60"/>
        <v>数据表现</v>
      </c>
      <c r="P193" t="s">
        <v>24</v>
      </c>
      <c r="Q193" t="str">
        <f t="shared" si="61"/>
        <v>数据表现_层级型</v>
      </c>
      <c r="R193" t="s">
        <v>24</v>
      </c>
      <c r="S193" t="str">
        <f t="shared" si="62"/>
        <v>2数据表现</v>
      </c>
      <c r="T193" t="s">
        <v>24</v>
      </c>
      <c r="U193" t="str">
        <f t="shared" si="63"/>
        <v>层级型</v>
      </c>
      <c r="V193" t="s">
        <v>24</v>
      </c>
      <c r="W193" t="s">
        <v>24</v>
      </c>
      <c r="X193" t="str">
        <f t="shared" si="64"/>
        <v/>
      </c>
      <c r="Y193" t="s">
        <v>24</v>
      </c>
      <c r="Z193" t="str">
        <f t="shared" si="65"/>
        <v>[数据表现](工具-数据表现)</v>
      </c>
      <c r="AA193" t="s">
        <v>24</v>
      </c>
      <c r="AB193" t="str">
        <f t="shared" si="66"/>
        <v>数据表现_层级型</v>
      </c>
      <c r="AC193" t="s">
        <v>24</v>
      </c>
      <c r="AD193" t="str">
        <f t="shared" si="67"/>
        <v>2数据表现</v>
      </c>
      <c r="AE193" t="s">
        <v>24</v>
      </c>
      <c r="AF193" t="str">
        <f t="shared" si="68"/>
        <v>层级型</v>
      </c>
      <c r="AG193" t="s">
        <v>24</v>
      </c>
    </row>
    <row r="194" spans="3:33">
      <c r="C194" s="2" t="s">
        <v>285</v>
      </c>
      <c r="D194" t="str">
        <f t="shared" si="58"/>
        <v>数据表现_责任分配矩阵</v>
      </c>
      <c r="G194" t="s">
        <v>357</v>
      </c>
      <c r="H194" s="3" t="s">
        <v>462</v>
      </c>
      <c r="I194" s="3" t="s">
        <v>461</v>
      </c>
      <c r="J194" s="3" t="s">
        <v>462</v>
      </c>
      <c r="L194" t="s">
        <v>24</v>
      </c>
      <c r="M194" t="str">
        <f t="shared" si="59"/>
        <v>9.1 规划资源管理</v>
      </c>
      <c r="N194" t="s">
        <v>24</v>
      </c>
      <c r="O194" t="str">
        <f t="shared" si="60"/>
        <v>数据表现</v>
      </c>
      <c r="P194" t="s">
        <v>24</v>
      </c>
      <c r="Q194" t="str">
        <f t="shared" si="61"/>
        <v>数据表现_责任分配矩阵</v>
      </c>
      <c r="R194" t="s">
        <v>24</v>
      </c>
      <c r="S194" t="str">
        <f t="shared" si="62"/>
        <v>2数据表现</v>
      </c>
      <c r="T194" t="s">
        <v>24</v>
      </c>
      <c r="U194" t="str">
        <f t="shared" si="63"/>
        <v>责任分配矩阵</v>
      </c>
      <c r="V194" t="s">
        <v>24</v>
      </c>
      <c r="W194" t="s">
        <v>24</v>
      </c>
      <c r="X194" t="str">
        <f t="shared" si="64"/>
        <v/>
      </c>
      <c r="Y194" t="s">
        <v>24</v>
      </c>
      <c r="Z194" t="str">
        <f t="shared" si="65"/>
        <v/>
      </c>
      <c r="AA194" t="s">
        <v>24</v>
      </c>
      <c r="AB194" t="str">
        <f t="shared" si="66"/>
        <v>数据表现_责任分配矩阵</v>
      </c>
      <c r="AC194" t="s">
        <v>24</v>
      </c>
      <c r="AD194" t="str">
        <f t="shared" si="67"/>
        <v/>
      </c>
      <c r="AE194" t="s">
        <v>24</v>
      </c>
      <c r="AF194" t="str">
        <f t="shared" si="68"/>
        <v>责任分配矩阵</v>
      </c>
      <c r="AG194" t="s">
        <v>24</v>
      </c>
    </row>
    <row r="195" spans="3:33">
      <c r="C195" s="2" t="s">
        <v>285</v>
      </c>
      <c r="D195" t="str">
        <f t="shared" si="58"/>
        <v>数据表现_文本型</v>
      </c>
      <c r="G195" t="s">
        <v>357</v>
      </c>
      <c r="H195" s="3" t="s">
        <v>463</v>
      </c>
      <c r="I195" s="3" t="s">
        <v>461</v>
      </c>
      <c r="J195" s="3" t="s">
        <v>463</v>
      </c>
      <c r="L195" t="s">
        <v>24</v>
      </c>
      <c r="M195" t="str">
        <f t="shared" si="59"/>
        <v>9.1 规划资源管理</v>
      </c>
      <c r="N195" t="s">
        <v>24</v>
      </c>
      <c r="O195" t="str">
        <f t="shared" si="60"/>
        <v>数据表现</v>
      </c>
      <c r="P195" t="s">
        <v>24</v>
      </c>
      <c r="Q195" t="str">
        <f t="shared" si="61"/>
        <v>数据表现_文本型</v>
      </c>
      <c r="R195" t="s">
        <v>24</v>
      </c>
      <c r="S195" t="str">
        <f t="shared" si="62"/>
        <v>2数据表现</v>
      </c>
      <c r="T195" t="s">
        <v>24</v>
      </c>
      <c r="U195" t="str">
        <f t="shared" si="63"/>
        <v>文本型</v>
      </c>
      <c r="V195" t="s">
        <v>24</v>
      </c>
      <c r="W195" t="s">
        <v>24</v>
      </c>
      <c r="X195" t="str">
        <f t="shared" si="64"/>
        <v/>
      </c>
      <c r="Y195" t="s">
        <v>24</v>
      </c>
      <c r="Z195" t="str">
        <f t="shared" si="65"/>
        <v/>
      </c>
      <c r="AA195" t="s">
        <v>24</v>
      </c>
      <c r="AB195" t="str">
        <f t="shared" si="66"/>
        <v>数据表现_文本型</v>
      </c>
      <c r="AC195" t="s">
        <v>24</v>
      </c>
      <c r="AD195" t="str">
        <f t="shared" si="67"/>
        <v/>
      </c>
      <c r="AE195" t="s">
        <v>24</v>
      </c>
      <c r="AF195" t="str">
        <f t="shared" si="68"/>
        <v>文本型</v>
      </c>
      <c r="AG195" t="s">
        <v>24</v>
      </c>
    </row>
    <row r="196" spans="3:33">
      <c r="C196" s="2" t="s">
        <v>285</v>
      </c>
      <c r="D196" t="str">
        <f t="shared" si="58"/>
        <v>组织理论</v>
      </c>
      <c r="G196" t="s">
        <v>464</v>
      </c>
      <c r="I196" s="3" t="s">
        <v>465</v>
      </c>
      <c r="L196" t="s">
        <v>24</v>
      </c>
      <c r="M196" t="str">
        <f t="shared" si="59"/>
        <v>9.1 规划资源管理</v>
      </c>
      <c r="N196" t="s">
        <v>24</v>
      </c>
      <c r="O196" t="str">
        <f t="shared" si="60"/>
        <v>组织理论</v>
      </c>
      <c r="P196" t="s">
        <v>24</v>
      </c>
      <c r="Q196" t="str">
        <f t="shared" si="61"/>
        <v>组织理论</v>
      </c>
      <c r="R196" t="s">
        <v>24</v>
      </c>
      <c r="S196" t="str">
        <f t="shared" si="62"/>
        <v>3组织理论</v>
      </c>
      <c r="T196" t="s">
        <v>24</v>
      </c>
      <c r="U196" t="str">
        <f t="shared" si="63"/>
        <v/>
      </c>
      <c r="V196" t="s">
        <v>24</v>
      </c>
      <c r="W196" t="s">
        <v>24</v>
      </c>
      <c r="X196" t="str">
        <f t="shared" si="64"/>
        <v/>
      </c>
      <c r="Y196" t="s">
        <v>24</v>
      </c>
      <c r="Z196" t="str">
        <f t="shared" si="65"/>
        <v>[组织理论](工具-组织理论)</v>
      </c>
      <c r="AA196" t="s">
        <v>24</v>
      </c>
      <c r="AB196" t="str">
        <f t="shared" si="66"/>
        <v>组织理论</v>
      </c>
      <c r="AC196" t="s">
        <v>24</v>
      </c>
      <c r="AD196" t="str">
        <f t="shared" si="67"/>
        <v>3组织理论</v>
      </c>
      <c r="AE196" t="s">
        <v>24</v>
      </c>
      <c r="AF196" t="str">
        <f t="shared" si="68"/>
        <v/>
      </c>
      <c r="AG196" t="s">
        <v>24</v>
      </c>
    </row>
    <row r="197" spans="3:33">
      <c r="C197" s="2" t="s">
        <v>285</v>
      </c>
      <c r="D197" t="str">
        <f t="shared" si="58"/>
        <v>会议</v>
      </c>
      <c r="G197" t="s">
        <v>320</v>
      </c>
      <c r="I197" s="3" t="s">
        <v>321</v>
      </c>
      <c r="L197" t="s">
        <v>24</v>
      </c>
      <c r="M197" t="str">
        <f t="shared" si="59"/>
        <v>9.1 规划资源管理</v>
      </c>
      <c r="N197" t="s">
        <v>24</v>
      </c>
      <c r="O197" t="str">
        <f t="shared" si="60"/>
        <v>会议</v>
      </c>
      <c r="P197" t="s">
        <v>24</v>
      </c>
      <c r="Q197" t="str">
        <f t="shared" si="61"/>
        <v>会议</v>
      </c>
      <c r="R197" t="s">
        <v>24</v>
      </c>
      <c r="S197" t="str">
        <f t="shared" si="62"/>
        <v>4会议</v>
      </c>
      <c r="T197" t="s">
        <v>24</v>
      </c>
      <c r="U197" t="str">
        <f t="shared" si="63"/>
        <v/>
      </c>
      <c r="V197" t="s">
        <v>24</v>
      </c>
      <c r="W197" t="s">
        <v>24</v>
      </c>
      <c r="X197" t="str">
        <f t="shared" si="64"/>
        <v/>
      </c>
      <c r="Y197" t="s">
        <v>24</v>
      </c>
      <c r="Z197" t="str">
        <f t="shared" si="65"/>
        <v>[会议](工具-会议)</v>
      </c>
      <c r="AA197" t="s">
        <v>24</v>
      </c>
      <c r="AB197" t="str">
        <f t="shared" si="66"/>
        <v>会议</v>
      </c>
      <c r="AC197" t="s">
        <v>24</v>
      </c>
      <c r="AD197" t="str">
        <f t="shared" si="67"/>
        <v>4会议</v>
      </c>
      <c r="AE197" t="s">
        <v>24</v>
      </c>
      <c r="AF197" t="str">
        <f t="shared" si="68"/>
        <v/>
      </c>
      <c r="AG197" t="s">
        <v>24</v>
      </c>
    </row>
    <row r="198" spans="3:33">
      <c r="C198" s="2" t="s">
        <v>286</v>
      </c>
      <c r="D198" t="str">
        <f t="shared" si="58"/>
        <v>专家判断</v>
      </c>
      <c r="G198" t="s">
        <v>269</v>
      </c>
      <c r="I198" s="3" t="s">
        <v>309</v>
      </c>
      <c r="L198" t="s">
        <v>24</v>
      </c>
      <c r="M198" t="str">
        <f t="shared" si="59"/>
        <v>9.2 估算活动资源</v>
      </c>
      <c r="N198" t="s">
        <v>24</v>
      </c>
      <c r="O198" t="str">
        <f t="shared" si="60"/>
        <v>专家判断</v>
      </c>
      <c r="P198" t="s">
        <v>24</v>
      </c>
      <c r="Q198" t="str">
        <f t="shared" si="61"/>
        <v>专家判断</v>
      </c>
      <c r="R198" t="s">
        <v>24</v>
      </c>
      <c r="S198" t="str">
        <f t="shared" si="62"/>
        <v>1专家判断</v>
      </c>
      <c r="T198" t="s">
        <v>24</v>
      </c>
      <c r="U198" t="str">
        <f t="shared" si="63"/>
        <v/>
      </c>
      <c r="V198" t="s">
        <v>24</v>
      </c>
      <c r="W198" t="s">
        <v>24</v>
      </c>
      <c r="X198" t="str">
        <f t="shared" si="64"/>
        <v>9.2 估算活动资源</v>
      </c>
      <c r="Y198" t="s">
        <v>24</v>
      </c>
      <c r="Z198" t="str">
        <f t="shared" si="65"/>
        <v>[专家判断](工具-专家判断)</v>
      </c>
      <c r="AA198" t="s">
        <v>24</v>
      </c>
      <c r="AB198" t="str">
        <f t="shared" si="66"/>
        <v>专家判断</v>
      </c>
      <c r="AC198" t="s">
        <v>24</v>
      </c>
      <c r="AD198" t="str">
        <f t="shared" si="67"/>
        <v>1专家判断</v>
      </c>
      <c r="AE198" t="s">
        <v>24</v>
      </c>
      <c r="AF198" t="str">
        <f t="shared" si="68"/>
        <v/>
      </c>
      <c r="AG198" t="s">
        <v>24</v>
      </c>
    </row>
    <row r="199" spans="3:33">
      <c r="C199" s="2" t="s">
        <v>286</v>
      </c>
      <c r="D199" t="str">
        <f t="shared" si="58"/>
        <v>自下而上估算</v>
      </c>
      <c r="G199" t="s">
        <v>390</v>
      </c>
      <c r="I199" s="3" t="s">
        <v>466</v>
      </c>
      <c r="L199" t="s">
        <v>24</v>
      </c>
      <c r="M199" t="str">
        <f t="shared" si="59"/>
        <v>9.2 估算活动资源</v>
      </c>
      <c r="N199" t="s">
        <v>24</v>
      </c>
      <c r="O199" t="str">
        <f t="shared" si="60"/>
        <v>自下而上估算</v>
      </c>
      <c r="P199" t="s">
        <v>24</v>
      </c>
      <c r="Q199" t="str">
        <f t="shared" si="61"/>
        <v>自下而上估算</v>
      </c>
      <c r="R199" t="s">
        <v>24</v>
      </c>
      <c r="S199" t="str">
        <f t="shared" si="62"/>
        <v>2自下而上估算</v>
      </c>
      <c r="T199" t="s">
        <v>24</v>
      </c>
      <c r="U199" t="str">
        <f t="shared" si="63"/>
        <v/>
      </c>
      <c r="V199" t="s">
        <v>24</v>
      </c>
      <c r="W199" t="s">
        <v>24</v>
      </c>
      <c r="X199" t="str">
        <f t="shared" si="64"/>
        <v/>
      </c>
      <c r="Y199" t="s">
        <v>24</v>
      </c>
      <c r="Z199" t="str">
        <f t="shared" si="65"/>
        <v>[自下而上估算](工具-自下而上估算)</v>
      </c>
      <c r="AA199" t="s">
        <v>24</v>
      </c>
      <c r="AB199" t="str">
        <f t="shared" si="66"/>
        <v>自下而上估算</v>
      </c>
      <c r="AC199" t="s">
        <v>24</v>
      </c>
      <c r="AD199" t="str">
        <f t="shared" si="67"/>
        <v>2自下而上估算</v>
      </c>
      <c r="AE199" t="s">
        <v>24</v>
      </c>
      <c r="AF199" t="str">
        <f t="shared" si="68"/>
        <v/>
      </c>
      <c r="AG199" t="s">
        <v>24</v>
      </c>
    </row>
    <row r="200" spans="3:33">
      <c r="C200" s="2" t="s">
        <v>286</v>
      </c>
      <c r="D200" t="str">
        <f t="shared" si="58"/>
        <v>类比估算</v>
      </c>
      <c r="G200" t="s">
        <v>384</v>
      </c>
      <c r="I200" s="3" t="s">
        <v>467</v>
      </c>
      <c r="L200" t="s">
        <v>24</v>
      </c>
      <c r="M200" t="str">
        <f t="shared" si="59"/>
        <v>9.2 估算活动资源</v>
      </c>
      <c r="N200" t="s">
        <v>24</v>
      </c>
      <c r="O200" t="str">
        <f t="shared" si="60"/>
        <v>类比估算</v>
      </c>
      <c r="P200" t="s">
        <v>24</v>
      </c>
      <c r="Q200" t="str">
        <f t="shared" si="61"/>
        <v>类比估算</v>
      </c>
      <c r="R200" t="s">
        <v>24</v>
      </c>
      <c r="S200" t="str">
        <f t="shared" si="62"/>
        <v>3类比估算</v>
      </c>
      <c r="T200" t="s">
        <v>24</v>
      </c>
      <c r="U200" t="str">
        <f t="shared" si="63"/>
        <v/>
      </c>
      <c r="V200" t="s">
        <v>24</v>
      </c>
      <c r="W200" t="s">
        <v>24</v>
      </c>
      <c r="X200" t="str">
        <f t="shared" si="64"/>
        <v/>
      </c>
      <c r="Y200" t="s">
        <v>24</v>
      </c>
      <c r="Z200" t="str">
        <f t="shared" si="65"/>
        <v>[类比估算](工具-类比估算)</v>
      </c>
      <c r="AA200" t="s">
        <v>24</v>
      </c>
      <c r="AB200" t="str">
        <f t="shared" si="66"/>
        <v>类比估算</v>
      </c>
      <c r="AC200" t="s">
        <v>24</v>
      </c>
      <c r="AD200" t="str">
        <f t="shared" si="67"/>
        <v>3类比估算</v>
      </c>
      <c r="AE200" t="s">
        <v>24</v>
      </c>
      <c r="AF200" t="str">
        <f t="shared" si="68"/>
        <v/>
      </c>
      <c r="AG200" t="s">
        <v>24</v>
      </c>
    </row>
    <row r="201" spans="3:33">
      <c r="C201" s="2" t="s">
        <v>286</v>
      </c>
      <c r="D201" t="str">
        <f t="shared" si="58"/>
        <v>参数估算</v>
      </c>
      <c r="G201" t="s">
        <v>386</v>
      </c>
      <c r="I201" s="3" t="s">
        <v>468</v>
      </c>
      <c r="L201" t="s">
        <v>24</v>
      </c>
      <c r="M201" t="str">
        <f t="shared" si="59"/>
        <v>9.2 估算活动资源</v>
      </c>
      <c r="N201" t="s">
        <v>24</v>
      </c>
      <c r="O201" t="str">
        <f t="shared" si="60"/>
        <v>参数估算</v>
      </c>
      <c r="P201" t="s">
        <v>24</v>
      </c>
      <c r="Q201" t="str">
        <f t="shared" si="61"/>
        <v>参数估算</v>
      </c>
      <c r="R201" t="s">
        <v>24</v>
      </c>
      <c r="S201" t="str">
        <f t="shared" si="62"/>
        <v>4参数估算</v>
      </c>
      <c r="T201" t="s">
        <v>24</v>
      </c>
      <c r="U201" t="str">
        <f t="shared" si="63"/>
        <v/>
      </c>
      <c r="V201" t="s">
        <v>24</v>
      </c>
      <c r="W201" t="s">
        <v>24</v>
      </c>
      <c r="X201" t="str">
        <f t="shared" si="64"/>
        <v/>
      </c>
      <c r="Y201" t="s">
        <v>24</v>
      </c>
      <c r="Z201" t="str">
        <f t="shared" si="65"/>
        <v>[参数估算](工具-参数估算)</v>
      </c>
      <c r="AA201" t="s">
        <v>24</v>
      </c>
      <c r="AB201" t="str">
        <f t="shared" si="66"/>
        <v>参数估算</v>
      </c>
      <c r="AC201" t="s">
        <v>24</v>
      </c>
      <c r="AD201" t="str">
        <f t="shared" si="67"/>
        <v>4参数估算</v>
      </c>
      <c r="AE201" t="s">
        <v>24</v>
      </c>
      <c r="AF201" t="str">
        <f t="shared" si="68"/>
        <v/>
      </c>
      <c r="AG201" t="s">
        <v>24</v>
      </c>
    </row>
    <row r="202" spans="3:33">
      <c r="C202" s="2" t="s">
        <v>286</v>
      </c>
      <c r="D202" t="str">
        <f t="shared" si="58"/>
        <v>数据分析_备选方案分析</v>
      </c>
      <c r="G202" t="s">
        <v>335</v>
      </c>
      <c r="H202" s="3" t="s">
        <v>336</v>
      </c>
      <c r="I202" s="3" t="s">
        <v>469</v>
      </c>
      <c r="J202" s="3" t="s">
        <v>336</v>
      </c>
      <c r="L202" t="s">
        <v>24</v>
      </c>
      <c r="M202" t="str">
        <f t="shared" si="59"/>
        <v>9.2 估算活动资源</v>
      </c>
      <c r="N202" t="s">
        <v>24</v>
      </c>
      <c r="O202" t="str">
        <f t="shared" si="60"/>
        <v>数据分析</v>
      </c>
      <c r="P202" t="s">
        <v>24</v>
      </c>
      <c r="Q202" t="str">
        <f t="shared" si="61"/>
        <v>数据分析_备选方案分析</v>
      </c>
      <c r="R202" t="s">
        <v>24</v>
      </c>
      <c r="S202" t="str">
        <f t="shared" si="62"/>
        <v>5数据分析</v>
      </c>
      <c r="T202" t="s">
        <v>24</v>
      </c>
      <c r="U202" t="str">
        <f t="shared" si="63"/>
        <v>备选方案分析</v>
      </c>
      <c r="V202" t="s">
        <v>24</v>
      </c>
      <c r="W202" t="s">
        <v>24</v>
      </c>
      <c r="X202" t="str">
        <f t="shared" si="64"/>
        <v/>
      </c>
      <c r="Y202" t="s">
        <v>24</v>
      </c>
      <c r="Z202" t="str">
        <f t="shared" si="65"/>
        <v>[数据分析](工具-数据分析)</v>
      </c>
      <c r="AA202" t="s">
        <v>24</v>
      </c>
      <c r="AB202" t="str">
        <f t="shared" si="66"/>
        <v>数据分析_备选方案分析</v>
      </c>
      <c r="AC202" t="s">
        <v>24</v>
      </c>
      <c r="AD202" t="str">
        <f t="shared" si="67"/>
        <v>5数据分析</v>
      </c>
      <c r="AE202" t="s">
        <v>24</v>
      </c>
      <c r="AF202" t="str">
        <f t="shared" si="68"/>
        <v>备选方案分析</v>
      </c>
      <c r="AG202" t="s">
        <v>24</v>
      </c>
    </row>
    <row r="203" spans="3:33">
      <c r="C203" s="2" t="s">
        <v>286</v>
      </c>
      <c r="D203" t="str">
        <f t="shared" si="58"/>
        <v>项目管理信息系统</v>
      </c>
      <c r="G203" t="s">
        <v>323</v>
      </c>
      <c r="I203" s="3" t="s">
        <v>470</v>
      </c>
      <c r="L203" t="s">
        <v>24</v>
      </c>
      <c r="M203" t="str">
        <f t="shared" si="59"/>
        <v>9.2 估算活动资源</v>
      </c>
      <c r="N203" t="s">
        <v>24</v>
      </c>
      <c r="O203" t="str">
        <f t="shared" si="60"/>
        <v>项目管理信息系统</v>
      </c>
      <c r="P203" t="s">
        <v>24</v>
      </c>
      <c r="Q203" t="str">
        <f t="shared" si="61"/>
        <v>项目管理信息系统</v>
      </c>
      <c r="R203" t="s">
        <v>24</v>
      </c>
      <c r="S203" t="str">
        <f t="shared" si="62"/>
        <v>6项目管理信息系统</v>
      </c>
      <c r="T203" t="s">
        <v>24</v>
      </c>
      <c r="U203" t="str">
        <f t="shared" si="63"/>
        <v/>
      </c>
      <c r="V203" t="s">
        <v>24</v>
      </c>
      <c r="W203" t="s">
        <v>24</v>
      </c>
      <c r="X203" t="str">
        <f t="shared" si="64"/>
        <v/>
      </c>
      <c r="Y203" t="s">
        <v>24</v>
      </c>
      <c r="Z203" t="str">
        <f t="shared" si="65"/>
        <v>[项目管理信息系统](工具-项目管理信息系统)</v>
      </c>
      <c r="AA203" t="s">
        <v>24</v>
      </c>
      <c r="AB203" t="str">
        <f t="shared" si="66"/>
        <v>项目管理信息系统</v>
      </c>
      <c r="AC203" t="s">
        <v>24</v>
      </c>
      <c r="AD203" t="str">
        <f t="shared" si="67"/>
        <v>6项目管理信息系统</v>
      </c>
      <c r="AE203" t="s">
        <v>24</v>
      </c>
      <c r="AF203" t="str">
        <f t="shared" si="68"/>
        <v/>
      </c>
      <c r="AG203" t="s">
        <v>24</v>
      </c>
    </row>
    <row r="204" spans="3:33">
      <c r="C204" s="2" t="s">
        <v>286</v>
      </c>
      <c r="D204" t="str">
        <f t="shared" si="58"/>
        <v>会议</v>
      </c>
      <c r="G204" t="s">
        <v>320</v>
      </c>
      <c r="I204" s="3" t="s">
        <v>436</v>
      </c>
      <c r="L204" t="s">
        <v>24</v>
      </c>
      <c r="M204" t="str">
        <f t="shared" si="59"/>
        <v>9.2 估算活动资源</v>
      </c>
      <c r="N204" t="s">
        <v>24</v>
      </c>
      <c r="O204" t="str">
        <f t="shared" si="60"/>
        <v>会议</v>
      </c>
      <c r="P204" t="s">
        <v>24</v>
      </c>
      <c r="Q204" t="str">
        <f t="shared" si="61"/>
        <v>会议</v>
      </c>
      <c r="R204" t="s">
        <v>24</v>
      </c>
      <c r="S204" t="str">
        <f t="shared" si="62"/>
        <v>7会议</v>
      </c>
      <c r="T204" t="s">
        <v>24</v>
      </c>
      <c r="U204" t="str">
        <f t="shared" si="63"/>
        <v/>
      </c>
      <c r="V204" t="s">
        <v>24</v>
      </c>
      <c r="W204" t="s">
        <v>24</v>
      </c>
      <c r="X204" t="str">
        <f t="shared" si="64"/>
        <v/>
      </c>
      <c r="Y204" t="s">
        <v>24</v>
      </c>
      <c r="Z204" t="str">
        <f t="shared" si="65"/>
        <v>[会议](工具-会议)</v>
      </c>
      <c r="AA204" t="s">
        <v>24</v>
      </c>
      <c r="AB204" t="str">
        <f t="shared" si="66"/>
        <v>会议</v>
      </c>
      <c r="AC204" t="s">
        <v>24</v>
      </c>
      <c r="AD204" t="str">
        <f t="shared" si="67"/>
        <v>7会议</v>
      </c>
      <c r="AE204" t="s">
        <v>24</v>
      </c>
      <c r="AF204" t="str">
        <f t="shared" si="68"/>
        <v/>
      </c>
      <c r="AG204" t="s">
        <v>24</v>
      </c>
    </row>
    <row r="205" spans="3:33">
      <c r="C205" s="2" t="s">
        <v>287</v>
      </c>
      <c r="D205" t="str">
        <f t="shared" si="58"/>
        <v>决策_多标准决策分析</v>
      </c>
      <c r="G205" t="s">
        <v>343</v>
      </c>
      <c r="H205" s="3" t="s">
        <v>351</v>
      </c>
      <c r="I205" s="3" t="s">
        <v>471</v>
      </c>
      <c r="J205" s="3" t="s">
        <v>351</v>
      </c>
      <c r="L205" t="s">
        <v>24</v>
      </c>
      <c r="M205" t="str">
        <f t="shared" si="59"/>
        <v>9.3 获取资源</v>
      </c>
      <c r="N205" t="s">
        <v>24</v>
      </c>
      <c r="O205" t="str">
        <f t="shared" si="60"/>
        <v>决策</v>
      </c>
      <c r="P205" t="s">
        <v>24</v>
      </c>
      <c r="Q205" t="str">
        <f t="shared" si="61"/>
        <v>决策_多标准决策分析</v>
      </c>
      <c r="R205" t="s">
        <v>24</v>
      </c>
      <c r="S205" t="str">
        <f t="shared" si="62"/>
        <v>1决策</v>
      </c>
      <c r="T205" t="s">
        <v>24</v>
      </c>
      <c r="U205" t="str">
        <f t="shared" si="63"/>
        <v>多标准决策分析</v>
      </c>
      <c r="V205" t="s">
        <v>24</v>
      </c>
      <c r="W205" t="s">
        <v>24</v>
      </c>
      <c r="X205" t="str">
        <f t="shared" si="64"/>
        <v>9.3 获取资源</v>
      </c>
      <c r="Y205" t="s">
        <v>24</v>
      </c>
      <c r="Z205" t="str">
        <f t="shared" si="65"/>
        <v>[决策](工具-决策)</v>
      </c>
      <c r="AA205" t="s">
        <v>24</v>
      </c>
      <c r="AB205" t="str">
        <f t="shared" si="66"/>
        <v>决策_多标准决策分析</v>
      </c>
      <c r="AC205" t="s">
        <v>24</v>
      </c>
      <c r="AD205" t="str">
        <f t="shared" si="67"/>
        <v>1决策</v>
      </c>
      <c r="AE205" t="s">
        <v>24</v>
      </c>
      <c r="AF205" t="str">
        <f t="shared" si="68"/>
        <v>多标准决策分析</v>
      </c>
      <c r="AG205" t="s">
        <v>24</v>
      </c>
    </row>
    <row r="206" spans="3:33">
      <c r="C206" s="2" t="s">
        <v>287</v>
      </c>
      <c r="D206" t="str">
        <f t="shared" si="58"/>
        <v>人际关系与团队技能_谈判</v>
      </c>
      <c r="G206" t="s">
        <v>315</v>
      </c>
      <c r="H206" s="3" t="s">
        <v>472</v>
      </c>
      <c r="I206" s="3" t="s">
        <v>473</v>
      </c>
      <c r="J206" s="3" t="s">
        <v>472</v>
      </c>
      <c r="L206" t="s">
        <v>24</v>
      </c>
      <c r="M206" t="str">
        <f t="shared" si="59"/>
        <v>9.3 获取资源</v>
      </c>
      <c r="N206" t="s">
        <v>24</v>
      </c>
      <c r="O206" t="str">
        <f t="shared" si="60"/>
        <v>人际关系与团队技能</v>
      </c>
      <c r="P206" t="s">
        <v>24</v>
      </c>
      <c r="Q206" t="str">
        <f t="shared" si="61"/>
        <v>人际关系与团队技能_谈判</v>
      </c>
      <c r="R206" t="s">
        <v>24</v>
      </c>
      <c r="S206" t="str">
        <f t="shared" si="62"/>
        <v>2人际关系与团队技能</v>
      </c>
      <c r="T206" t="s">
        <v>24</v>
      </c>
      <c r="U206" t="str">
        <f t="shared" si="63"/>
        <v>谈判</v>
      </c>
      <c r="V206" t="s">
        <v>24</v>
      </c>
      <c r="W206" t="s">
        <v>24</v>
      </c>
      <c r="X206" t="str">
        <f t="shared" si="64"/>
        <v/>
      </c>
      <c r="Y206" t="s">
        <v>24</v>
      </c>
      <c r="Z206" t="str">
        <f t="shared" si="65"/>
        <v>[人际关系与团队技能](工具-人际关系与团队技能)</v>
      </c>
      <c r="AA206" t="s">
        <v>24</v>
      </c>
      <c r="AB206" t="str">
        <f t="shared" si="66"/>
        <v>人际关系与团队技能_谈判</v>
      </c>
      <c r="AC206" t="s">
        <v>24</v>
      </c>
      <c r="AD206" t="str">
        <f t="shared" si="67"/>
        <v>2人际关系与团队技能</v>
      </c>
      <c r="AE206" t="s">
        <v>24</v>
      </c>
      <c r="AF206" t="str">
        <f t="shared" si="68"/>
        <v>谈判</v>
      </c>
      <c r="AG206" t="s">
        <v>24</v>
      </c>
    </row>
    <row r="207" spans="3:33">
      <c r="C207" s="2" t="s">
        <v>287</v>
      </c>
      <c r="D207" t="str">
        <f t="shared" si="58"/>
        <v>人际关系与团队技能</v>
      </c>
      <c r="G207" t="s">
        <v>315</v>
      </c>
      <c r="I207" s="3" t="s">
        <v>473</v>
      </c>
      <c r="L207" t="s">
        <v>24</v>
      </c>
      <c r="M207" t="str">
        <f t="shared" si="59"/>
        <v>9.3 获取资源</v>
      </c>
      <c r="N207" t="s">
        <v>24</v>
      </c>
      <c r="O207" t="str">
        <f t="shared" si="60"/>
        <v>人际关系与团队技能</v>
      </c>
      <c r="P207" t="s">
        <v>24</v>
      </c>
      <c r="Q207" t="str">
        <f t="shared" si="61"/>
        <v>人际关系与团队技能</v>
      </c>
      <c r="R207" t="s">
        <v>24</v>
      </c>
      <c r="S207" t="str">
        <f t="shared" si="62"/>
        <v>2人际关系与团队技能</v>
      </c>
      <c r="T207" t="s">
        <v>24</v>
      </c>
      <c r="U207" t="str">
        <f t="shared" si="63"/>
        <v/>
      </c>
      <c r="V207" t="s">
        <v>24</v>
      </c>
      <c r="W207" t="s">
        <v>24</v>
      </c>
      <c r="X207" t="str">
        <f t="shared" si="64"/>
        <v/>
      </c>
      <c r="Y207" t="s">
        <v>24</v>
      </c>
      <c r="Z207" t="str">
        <f t="shared" si="65"/>
        <v/>
      </c>
      <c r="AA207" t="s">
        <v>24</v>
      </c>
      <c r="AB207" t="str">
        <f t="shared" si="66"/>
        <v>人际关系与团队技能</v>
      </c>
      <c r="AC207" t="s">
        <v>24</v>
      </c>
      <c r="AD207" t="str">
        <f t="shared" si="67"/>
        <v/>
      </c>
      <c r="AE207" t="s">
        <v>24</v>
      </c>
      <c r="AF207" t="str">
        <f t="shared" si="68"/>
        <v/>
      </c>
      <c r="AG207" t="s">
        <v>24</v>
      </c>
    </row>
    <row r="208" spans="3:33">
      <c r="C208" s="2" t="s">
        <v>287</v>
      </c>
      <c r="D208" t="str">
        <f t="shared" si="58"/>
        <v>预分派</v>
      </c>
      <c r="G208" t="s">
        <v>474</v>
      </c>
      <c r="I208" s="3" t="s">
        <v>475</v>
      </c>
      <c r="L208" t="s">
        <v>24</v>
      </c>
      <c r="M208" t="str">
        <f t="shared" si="59"/>
        <v>9.3 获取资源</v>
      </c>
      <c r="N208" t="s">
        <v>24</v>
      </c>
      <c r="O208" t="str">
        <f t="shared" si="60"/>
        <v>预分派</v>
      </c>
      <c r="P208" t="s">
        <v>24</v>
      </c>
      <c r="Q208" t="str">
        <f t="shared" si="61"/>
        <v>预分派</v>
      </c>
      <c r="R208" t="s">
        <v>24</v>
      </c>
      <c r="S208" t="str">
        <f t="shared" si="62"/>
        <v>3预分派</v>
      </c>
      <c r="T208" t="s">
        <v>24</v>
      </c>
      <c r="U208" t="str">
        <f t="shared" si="63"/>
        <v/>
      </c>
      <c r="V208" t="s">
        <v>24</v>
      </c>
      <c r="W208" t="s">
        <v>24</v>
      </c>
      <c r="X208" t="str">
        <f t="shared" si="64"/>
        <v/>
      </c>
      <c r="Y208" t="s">
        <v>24</v>
      </c>
      <c r="Z208" t="str">
        <f t="shared" si="65"/>
        <v>[预分派](工具-预分派)</v>
      </c>
      <c r="AA208" t="s">
        <v>24</v>
      </c>
      <c r="AB208" t="str">
        <f t="shared" si="66"/>
        <v>预分派</v>
      </c>
      <c r="AC208" t="s">
        <v>24</v>
      </c>
      <c r="AD208" t="str">
        <f t="shared" si="67"/>
        <v>3预分派</v>
      </c>
      <c r="AE208" t="s">
        <v>24</v>
      </c>
      <c r="AF208" t="str">
        <f t="shared" si="68"/>
        <v/>
      </c>
      <c r="AG208" t="s">
        <v>24</v>
      </c>
    </row>
    <row r="209" spans="3:33">
      <c r="C209" s="2" t="s">
        <v>287</v>
      </c>
      <c r="D209" t="str">
        <f t="shared" si="58"/>
        <v>虚拟团队</v>
      </c>
      <c r="G209" t="s">
        <v>476</v>
      </c>
      <c r="I209" s="3" t="s">
        <v>477</v>
      </c>
      <c r="L209" t="s">
        <v>24</v>
      </c>
      <c r="M209" t="str">
        <f t="shared" si="59"/>
        <v>9.3 获取资源</v>
      </c>
      <c r="N209" t="s">
        <v>24</v>
      </c>
      <c r="O209" t="str">
        <f t="shared" si="60"/>
        <v>虚拟团队</v>
      </c>
      <c r="P209" t="s">
        <v>24</v>
      </c>
      <c r="Q209" t="str">
        <f t="shared" si="61"/>
        <v>虚拟团队</v>
      </c>
      <c r="R209" t="s">
        <v>24</v>
      </c>
      <c r="S209" t="str">
        <f t="shared" si="62"/>
        <v>4虚拟团队</v>
      </c>
      <c r="T209" t="s">
        <v>24</v>
      </c>
      <c r="U209" t="str">
        <f t="shared" si="63"/>
        <v/>
      </c>
      <c r="V209" t="s">
        <v>24</v>
      </c>
      <c r="W209" t="s">
        <v>24</v>
      </c>
      <c r="X209" t="str">
        <f t="shared" si="64"/>
        <v/>
      </c>
      <c r="Y209" t="s">
        <v>24</v>
      </c>
      <c r="Z209" t="str">
        <f t="shared" si="65"/>
        <v>[虚拟团队](工具-虚拟团队)</v>
      </c>
      <c r="AA209" t="s">
        <v>24</v>
      </c>
      <c r="AB209" t="str">
        <f t="shared" si="66"/>
        <v>虚拟团队</v>
      </c>
      <c r="AC209" t="s">
        <v>24</v>
      </c>
      <c r="AD209" t="str">
        <f t="shared" si="67"/>
        <v>4虚拟团队</v>
      </c>
      <c r="AE209" t="s">
        <v>24</v>
      </c>
      <c r="AF209" t="str">
        <f t="shared" si="68"/>
        <v/>
      </c>
      <c r="AG209" t="s">
        <v>24</v>
      </c>
    </row>
    <row r="210" spans="3:33">
      <c r="C210" s="2" t="s">
        <v>63</v>
      </c>
      <c r="D210" t="str">
        <f t="shared" si="58"/>
        <v>集中办公</v>
      </c>
      <c r="G210" t="s">
        <v>478</v>
      </c>
      <c r="I210" s="3" t="s">
        <v>479</v>
      </c>
      <c r="L210" t="s">
        <v>24</v>
      </c>
      <c r="M210" t="str">
        <f t="shared" si="59"/>
        <v>9.4 建设团队</v>
      </c>
      <c r="N210" t="s">
        <v>24</v>
      </c>
      <c r="O210" t="str">
        <f t="shared" si="60"/>
        <v>集中办公</v>
      </c>
      <c r="P210" t="s">
        <v>24</v>
      </c>
      <c r="Q210" t="str">
        <f t="shared" si="61"/>
        <v>集中办公</v>
      </c>
      <c r="R210" t="s">
        <v>24</v>
      </c>
      <c r="S210" t="str">
        <f t="shared" si="62"/>
        <v>1集中办公</v>
      </c>
      <c r="T210" t="s">
        <v>24</v>
      </c>
      <c r="U210" t="str">
        <f t="shared" si="63"/>
        <v/>
      </c>
      <c r="V210" t="s">
        <v>24</v>
      </c>
      <c r="W210" t="s">
        <v>24</v>
      </c>
      <c r="X210" t="str">
        <f t="shared" si="64"/>
        <v>9.4 建设团队</v>
      </c>
      <c r="Y210" t="s">
        <v>24</v>
      </c>
      <c r="Z210" t="str">
        <f t="shared" si="65"/>
        <v>[集中办公](工具-集中办公)</v>
      </c>
      <c r="AA210" t="s">
        <v>24</v>
      </c>
      <c r="AB210" t="str">
        <f t="shared" si="66"/>
        <v>集中办公</v>
      </c>
      <c r="AC210" t="s">
        <v>24</v>
      </c>
      <c r="AD210" t="str">
        <f t="shared" si="67"/>
        <v>1集中办公</v>
      </c>
      <c r="AE210" t="s">
        <v>24</v>
      </c>
      <c r="AF210" t="str">
        <f t="shared" si="68"/>
        <v/>
      </c>
      <c r="AG210" t="s">
        <v>24</v>
      </c>
    </row>
    <row r="211" spans="3:33">
      <c r="C211" s="2" t="s">
        <v>63</v>
      </c>
      <c r="D211" t="str">
        <f t="shared" si="58"/>
        <v>虚拟团队</v>
      </c>
      <c r="G211" t="s">
        <v>476</v>
      </c>
      <c r="I211" s="3" t="s">
        <v>480</v>
      </c>
      <c r="L211" t="s">
        <v>24</v>
      </c>
      <c r="M211" t="str">
        <f t="shared" si="59"/>
        <v>9.4 建设团队</v>
      </c>
      <c r="N211" t="s">
        <v>24</v>
      </c>
      <c r="O211" t="str">
        <f t="shared" si="60"/>
        <v>虚拟团队</v>
      </c>
      <c r="P211" t="s">
        <v>24</v>
      </c>
      <c r="Q211" t="str">
        <f t="shared" si="61"/>
        <v>虚拟团队</v>
      </c>
      <c r="R211" t="s">
        <v>24</v>
      </c>
      <c r="S211" t="str">
        <f t="shared" si="62"/>
        <v>2虚拟团队</v>
      </c>
      <c r="T211" t="s">
        <v>24</v>
      </c>
      <c r="U211" t="str">
        <f t="shared" si="63"/>
        <v/>
      </c>
      <c r="V211" t="s">
        <v>24</v>
      </c>
      <c r="W211" t="s">
        <v>24</v>
      </c>
      <c r="X211" t="str">
        <f t="shared" si="64"/>
        <v/>
      </c>
      <c r="Y211" t="s">
        <v>24</v>
      </c>
      <c r="Z211" t="str">
        <f t="shared" si="65"/>
        <v>[虚拟团队](工具-虚拟团队)</v>
      </c>
      <c r="AA211" t="s">
        <v>24</v>
      </c>
      <c r="AB211" t="str">
        <f t="shared" si="66"/>
        <v>虚拟团队</v>
      </c>
      <c r="AC211" t="s">
        <v>24</v>
      </c>
      <c r="AD211" t="str">
        <f t="shared" si="67"/>
        <v>2虚拟团队</v>
      </c>
      <c r="AE211" t="s">
        <v>24</v>
      </c>
      <c r="AF211" t="str">
        <f t="shared" si="68"/>
        <v/>
      </c>
      <c r="AG211" t="s">
        <v>24</v>
      </c>
    </row>
    <row r="212" spans="3:33">
      <c r="C212" s="2" t="s">
        <v>63</v>
      </c>
      <c r="D212" t="str">
        <f t="shared" si="58"/>
        <v>沟通技术</v>
      </c>
      <c r="G212" t="s">
        <v>481</v>
      </c>
      <c r="I212" s="3" t="s">
        <v>482</v>
      </c>
      <c r="L212" t="s">
        <v>24</v>
      </c>
      <c r="M212" t="str">
        <f t="shared" si="59"/>
        <v>9.4 建设团队</v>
      </c>
      <c r="N212" t="s">
        <v>24</v>
      </c>
      <c r="O212" t="str">
        <f t="shared" si="60"/>
        <v>沟通技术</v>
      </c>
      <c r="P212" t="s">
        <v>24</v>
      </c>
      <c r="Q212" t="str">
        <f t="shared" si="61"/>
        <v>沟通技术</v>
      </c>
      <c r="R212" t="s">
        <v>24</v>
      </c>
      <c r="S212" t="str">
        <f t="shared" si="62"/>
        <v>3沟通技术</v>
      </c>
      <c r="T212" t="s">
        <v>24</v>
      </c>
      <c r="U212" t="str">
        <f t="shared" si="63"/>
        <v/>
      </c>
      <c r="V212" t="s">
        <v>24</v>
      </c>
      <c r="W212" t="s">
        <v>24</v>
      </c>
      <c r="X212" t="str">
        <f t="shared" si="64"/>
        <v/>
      </c>
      <c r="Y212" t="s">
        <v>24</v>
      </c>
      <c r="Z212" t="str">
        <f t="shared" si="65"/>
        <v>[沟通技术](工具-沟通技术)</v>
      </c>
      <c r="AA212" t="s">
        <v>24</v>
      </c>
      <c r="AB212" t="str">
        <f t="shared" si="66"/>
        <v>沟通技术</v>
      </c>
      <c r="AC212" t="s">
        <v>24</v>
      </c>
      <c r="AD212" t="str">
        <f t="shared" si="67"/>
        <v>3沟通技术</v>
      </c>
      <c r="AE212" t="s">
        <v>24</v>
      </c>
      <c r="AF212" t="str">
        <f t="shared" si="68"/>
        <v/>
      </c>
      <c r="AG212" t="s">
        <v>24</v>
      </c>
    </row>
    <row r="213" spans="3:33">
      <c r="C213" s="2" t="s">
        <v>63</v>
      </c>
      <c r="D213" t="str">
        <f t="shared" si="58"/>
        <v>人际关系与团队技能_冲突管理</v>
      </c>
      <c r="G213" t="s">
        <v>315</v>
      </c>
      <c r="H213" s="3" t="s">
        <v>316</v>
      </c>
      <c r="I213" s="3" t="s">
        <v>331</v>
      </c>
      <c r="J213" s="3" t="s">
        <v>316</v>
      </c>
      <c r="L213" t="s">
        <v>24</v>
      </c>
      <c r="M213" t="str">
        <f t="shared" si="59"/>
        <v>9.4 建设团队</v>
      </c>
      <c r="N213" t="s">
        <v>24</v>
      </c>
      <c r="O213" t="str">
        <f t="shared" si="60"/>
        <v>人际关系与团队技能</v>
      </c>
      <c r="P213" t="s">
        <v>24</v>
      </c>
      <c r="Q213" t="str">
        <f t="shared" si="61"/>
        <v>人际关系与团队技能_冲突管理</v>
      </c>
      <c r="R213" t="s">
        <v>24</v>
      </c>
      <c r="S213" t="str">
        <f t="shared" si="62"/>
        <v>4人际关系与团队技能</v>
      </c>
      <c r="T213" t="s">
        <v>24</v>
      </c>
      <c r="U213" t="str">
        <f t="shared" si="63"/>
        <v>冲突管理</v>
      </c>
      <c r="V213" t="s">
        <v>24</v>
      </c>
      <c r="W213" t="s">
        <v>24</v>
      </c>
      <c r="X213" t="str">
        <f t="shared" si="64"/>
        <v/>
      </c>
      <c r="Y213" t="s">
        <v>24</v>
      </c>
      <c r="Z213" t="str">
        <f t="shared" si="65"/>
        <v>[人际关系与团队技能](工具-人际关系与团队技能)</v>
      </c>
      <c r="AA213" t="s">
        <v>24</v>
      </c>
      <c r="AB213" t="str">
        <f t="shared" si="66"/>
        <v>人际关系与团队技能_冲突管理</v>
      </c>
      <c r="AC213" t="s">
        <v>24</v>
      </c>
      <c r="AD213" t="str">
        <f t="shared" si="67"/>
        <v>4人际关系与团队技能</v>
      </c>
      <c r="AE213" t="s">
        <v>24</v>
      </c>
      <c r="AF213" t="str">
        <f t="shared" si="68"/>
        <v>冲突管理</v>
      </c>
      <c r="AG213" t="s">
        <v>24</v>
      </c>
    </row>
    <row r="214" spans="3:33">
      <c r="C214" s="2" t="s">
        <v>63</v>
      </c>
      <c r="D214" t="str">
        <f t="shared" ref="D214:D277" si="69">IF(H214="",G214,G214&amp;"_"&amp;H214)</f>
        <v>人际关系与团队技能_影响力</v>
      </c>
      <c r="G214" t="s">
        <v>315</v>
      </c>
      <c r="H214" s="3" t="s">
        <v>483</v>
      </c>
      <c r="I214" s="3" t="s">
        <v>331</v>
      </c>
      <c r="J214" s="3" t="s">
        <v>483</v>
      </c>
      <c r="L214" t="s">
        <v>24</v>
      </c>
      <c r="M214" t="str">
        <f t="shared" ref="M214:M277" si="70">C214</f>
        <v>9.4 建设团队</v>
      </c>
      <c r="N214" t="s">
        <v>24</v>
      </c>
      <c r="O214" t="str">
        <f t="shared" ref="O214:O277" si="71">G214</f>
        <v>人际关系与团队技能</v>
      </c>
      <c r="P214" t="s">
        <v>24</v>
      </c>
      <c r="Q214" t="str">
        <f t="shared" ref="Q214:Q277" si="72">D214</f>
        <v>人际关系与团队技能_影响力</v>
      </c>
      <c r="R214" t="s">
        <v>24</v>
      </c>
      <c r="S214" t="str">
        <f t="shared" ref="S214:S277" si="73">I214</f>
        <v>4人际关系与团队技能</v>
      </c>
      <c r="T214" t="s">
        <v>24</v>
      </c>
      <c r="U214" t="str">
        <f t="shared" ref="U214:U277" si="74">IF(J214="","",J214)</f>
        <v>影响力</v>
      </c>
      <c r="V214" t="s">
        <v>24</v>
      </c>
      <c r="W214" t="s">
        <v>24</v>
      </c>
      <c r="X214" t="str">
        <f t="shared" ref="X214:X277" si="75">IF(M214&lt;&gt;M213,M214,"")</f>
        <v/>
      </c>
      <c r="Y214" t="s">
        <v>24</v>
      </c>
      <c r="Z214" t="str">
        <f t="shared" ref="Z214:Z277" si="76">IF(O214&lt;&gt;O213,"["&amp;O214&amp;"](工具-"&amp;O214&amp;")","")</f>
        <v/>
      </c>
      <c r="AA214" t="s">
        <v>24</v>
      </c>
      <c r="AB214" t="str">
        <f t="shared" ref="AB214:AB277" si="77">IF(Q214&lt;&gt;Q213,Q214,"")</f>
        <v>人际关系与团队技能_影响力</v>
      </c>
      <c r="AC214" t="s">
        <v>24</v>
      </c>
      <c r="AD214" t="str">
        <f t="shared" ref="AD214:AD277" si="78">IF(S214&lt;&gt;S213,S214,"")</f>
        <v/>
      </c>
      <c r="AE214" t="s">
        <v>24</v>
      </c>
      <c r="AF214" t="str">
        <f t="shared" ref="AF214:AF277" si="79">U214</f>
        <v>影响力</v>
      </c>
      <c r="AG214" t="s">
        <v>24</v>
      </c>
    </row>
    <row r="215" spans="3:33">
      <c r="C215" s="2" t="s">
        <v>63</v>
      </c>
      <c r="D215" t="str">
        <f t="shared" si="69"/>
        <v>人际关系与团队技能_激励</v>
      </c>
      <c r="G215" t="s">
        <v>315</v>
      </c>
      <c r="H215" s="3" t="s">
        <v>484</v>
      </c>
      <c r="I215" s="3" t="s">
        <v>331</v>
      </c>
      <c r="J215" s="3" t="s">
        <v>484</v>
      </c>
      <c r="L215" t="s">
        <v>24</v>
      </c>
      <c r="M215" t="str">
        <f t="shared" si="70"/>
        <v>9.4 建设团队</v>
      </c>
      <c r="N215" t="s">
        <v>24</v>
      </c>
      <c r="O215" t="str">
        <f t="shared" si="71"/>
        <v>人际关系与团队技能</v>
      </c>
      <c r="P215" t="s">
        <v>24</v>
      </c>
      <c r="Q215" t="str">
        <f t="shared" si="72"/>
        <v>人际关系与团队技能_激励</v>
      </c>
      <c r="R215" t="s">
        <v>24</v>
      </c>
      <c r="S215" t="str">
        <f t="shared" si="73"/>
        <v>4人际关系与团队技能</v>
      </c>
      <c r="T215" t="s">
        <v>24</v>
      </c>
      <c r="U215" t="str">
        <f t="shared" si="74"/>
        <v>激励</v>
      </c>
      <c r="V215" t="s">
        <v>24</v>
      </c>
      <c r="W215" t="s">
        <v>24</v>
      </c>
      <c r="X215" t="str">
        <f t="shared" si="75"/>
        <v/>
      </c>
      <c r="Y215" t="s">
        <v>24</v>
      </c>
      <c r="Z215" t="str">
        <f t="shared" si="76"/>
        <v/>
      </c>
      <c r="AA215" t="s">
        <v>24</v>
      </c>
      <c r="AB215" t="str">
        <f t="shared" si="77"/>
        <v>人际关系与团队技能_激励</v>
      </c>
      <c r="AC215" t="s">
        <v>24</v>
      </c>
      <c r="AD215" t="str">
        <f t="shared" si="78"/>
        <v/>
      </c>
      <c r="AE215" t="s">
        <v>24</v>
      </c>
      <c r="AF215" t="str">
        <f t="shared" si="79"/>
        <v>激励</v>
      </c>
      <c r="AG215" t="s">
        <v>24</v>
      </c>
    </row>
    <row r="216" spans="3:33">
      <c r="C216" s="2" t="s">
        <v>63</v>
      </c>
      <c r="D216" t="str">
        <f t="shared" si="69"/>
        <v>人际关系与团队技能_谈判</v>
      </c>
      <c r="G216" t="s">
        <v>315</v>
      </c>
      <c r="H216" s="3" t="s">
        <v>472</v>
      </c>
      <c r="I216" s="3" t="s">
        <v>331</v>
      </c>
      <c r="J216" s="3" t="s">
        <v>472</v>
      </c>
      <c r="L216" t="s">
        <v>24</v>
      </c>
      <c r="M216" t="str">
        <f t="shared" si="70"/>
        <v>9.4 建设团队</v>
      </c>
      <c r="N216" t="s">
        <v>24</v>
      </c>
      <c r="O216" t="str">
        <f t="shared" si="71"/>
        <v>人际关系与团队技能</v>
      </c>
      <c r="P216" t="s">
        <v>24</v>
      </c>
      <c r="Q216" t="str">
        <f t="shared" si="72"/>
        <v>人际关系与团队技能_谈判</v>
      </c>
      <c r="R216" t="s">
        <v>24</v>
      </c>
      <c r="S216" t="str">
        <f t="shared" si="73"/>
        <v>4人际关系与团队技能</v>
      </c>
      <c r="T216" t="s">
        <v>24</v>
      </c>
      <c r="U216" t="str">
        <f t="shared" si="74"/>
        <v>谈判</v>
      </c>
      <c r="V216" t="s">
        <v>24</v>
      </c>
      <c r="W216" t="s">
        <v>24</v>
      </c>
      <c r="X216" t="str">
        <f t="shared" si="75"/>
        <v/>
      </c>
      <c r="Y216" t="s">
        <v>24</v>
      </c>
      <c r="Z216" t="str">
        <f t="shared" si="76"/>
        <v/>
      </c>
      <c r="AA216" t="s">
        <v>24</v>
      </c>
      <c r="AB216" t="str">
        <f t="shared" si="77"/>
        <v>人际关系与团队技能_谈判</v>
      </c>
      <c r="AC216" t="s">
        <v>24</v>
      </c>
      <c r="AD216" t="str">
        <f t="shared" si="78"/>
        <v/>
      </c>
      <c r="AE216" t="s">
        <v>24</v>
      </c>
      <c r="AF216" t="str">
        <f t="shared" si="79"/>
        <v>谈判</v>
      </c>
      <c r="AG216" t="s">
        <v>24</v>
      </c>
    </row>
    <row r="217" spans="3:33">
      <c r="C217" s="2" t="s">
        <v>63</v>
      </c>
      <c r="D217" t="str">
        <f t="shared" si="69"/>
        <v>人际关系与团队技能_团队建设</v>
      </c>
      <c r="G217" t="s">
        <v>315</v>
      </c>
      <c r="H217" s="3" t="s">
        <v>485</v>
      </c>
      <c r="I217" s="3" t="s">
        <v>331</v>
      </c>
      <c r="J217" s="3" t="s">
        <v>485</v>
      </c>
      <c r="L217" t="s">
        <v>24</v>
      </c>
      <c r="M217" t="str">
        <f t="shared" si="70"/>
        <v>9.4 建设团队</v>
      </c>
      <c r="N217" t="s">
        <v>24</v>
      </c>
      <c r="O217" t="str">
        <f t="shared" si="71"/>
        <v>人际关系与团队技能</v>
      </c>
      <c r="P217" t="s">
        <v>24</v>
      </c>
      <c r="Q217" t="str">
        <f t="shared" si="72"/>
        <v>人际关系与团队技能_团队建设</v>
      </c>
      <c r="R217" t="s">
        <v>24</v>
      </c>
      <c r="S217" t="str">
        <f t="shared" si="73"/>
        <v>4人际关系与团队技能</v>
      </c>
      <c r="T217" t="s">
        <v>24</v>
      </c>
      <c r="U217" t="str">
        <f t="shared" si="74"/>
        <v>团队建设</v>
      </c>
      <c r="V217" t="s">
        <v>24</v>
      </c>
      <c r="W217" t="s">
        <v>24</v>
      </c>
      <c r="X217" t="str">
        <f t="shared" si="75"/>
        <v/>
      </c>
      <c r="Y217" t="s">
        <v>24</v>
      </c>
      <c r="Z217" t="str">
        <f t="shared" si="76"/>
        <v/>
      </c>
      <c r="AA217" t="s">
        <v>24</v>
      </c>
      <c r="AB217" t="str">
        <f t="shared" si="77"/>
        <v>人际关系与团队技能_团队建设</v>
      </c>
      <c r="AC217" t="s">
        <v>24</v>
      </c>
      <c r="AD217" t="str">
        <f t="shared" si="78"/>
        <v/>
      </c>
      <c r="AE217" t="s">
        <v>24</v>
      </c>
      <c r="AF217" t="str">
        <f t="shared" si="79"/>
        <v>团队建设</v>
      </c>
      <c r="AG217" t="s">
        <v>24</v>
      </c>
    </row>
    <row r="218" spans="3:33">
      <c r="C218" s="2" t="s">
        <v>63</v>
      </c>
      <c r="D218" t="str">
        <f t="shared" si="69"/>
        <v>认可与奖励</v>
      </c>
      <c r="G218" t="s">
        <v>486</v>
      </c>
      <c r="I218" s="3" t="s">
        <v>487</v>
      </c>
      <c r="L218" t="s">
        <v>24</v>
      </c>
      <c r="M218" t="str">
        <f t="shared" si="70"/>
        <v>9.4 建设团队</v>
      </c>
      <c r="N218" t="s">
        <v>24</v>
      </c>
      <c r="O218" t="str">
        <f t="shared" si="71"/>
        <v>认可与奖励</v>
      </c>
      <c r="P218" t="s">
        <v>24</v>
      </c>
      <c r="Q218" t="str">
        <f t="shared" si="72"/>
        <v>认可与奖励</v>
      </c>
      <c r="R218" t="s">
        <v>24</v>
      </c>
      <c r="S218" t="str">
        <f t="shared" si="73"/>
        <v>5认可与奖励</v>
      </c>
      <c r="T218" t="s">
        <v>24</v>
      </c>
      <c r="U218" t="str">
        <f t="shared" si="74"/>
        <v/>
      </c>
      <c r="V218" t="s">
        <v>24</v>
      </c>
      <c r="W218" t="s">
        <v>24</v>
      </c>
      <c r="X218" t="str">
        <f t="shared" si="75"/>
        <v/>
      </c>
      <c r="Y218" t="s">
        <v>24</v>
      </c>
      <c r="Z218" t="str">
        <f t="shared" si="76"/>
        <v>[认可与奖励](工具-认可与奖励)</v>
      </c>
      <c r="AA218" t="s">
        <v>24</v>
      </c>
      <c r="AB218" t="str">
        <f t="shared" si="77"/>
        <v>认可与奖励</v>
      </c>
      <c r="AC218" t="s">
        <v>24</v>
      </c>
      <c r="AD218" t="str">
        <f t="shared" si="78"/>
        <v>5认可与奖励</v>
      </c>
      <c r="AE218" t="s">
        <v>24</v>
      </c>
      <c r="AF218" t="str">
        <f t="shared" si="79"/>
        <v/>
      </c>
      <c r="AG218" t="s">
        <v>24</v>
      </c>
    </row>
    <row r="219" spans="3:33">
      <c r="C219" s="2" t="s">
        <v>63</v>
      </c>
      <c r="D219" t="str">
        <f t="shared" si="69"/>
        <v>培训</v>
      </c>
      <c r="G219" t="s">
        <v>488</v>
      </c>
      <c r="I219" s="3" t="s">
        <v>489</v>
      </c>
      <c r="L219" t="s">
        <v>24</v>
      </c>
      <c r="M219" t="str">
        <f t="shared" si="70"/>
        <v>9.4 建设团队</v>
      </c>
      <c r="N219" t="s">
        <v>24</v>
      </c>
      <c r="O219" t="str">
        <f t="shared" si="71"/>
        <v>培训</v>
      </c>
      <c r="P219" t="s">
        <v>24</v>
      </c>
      <c r="Q219" t="str">
        <f t="shared" si="72"/>
        <v>培训</v>
      </c>
      <c r="R219" t="s">
        <v>24</v>
      </c>
      <c r="S219" t="str">
        <f t="shared" si="73"/>
        <v>6培训</v>
      </c>
      <c r="T219" t="s">
        <v>24</v>
      </c>
      <c r="U219" t="str">
        <f t="shared" si="74"/>
        <v/>
      </c>
      <c r="V219" t="s">
        <v>24</v>
      </c>
      <c r="W219" t="s">
        <v>24</v>
      </c>
      <c r="X219" t="str">
        <f t="shared" si="75"/>
        <v/>
      </c>
      <c r="Y219" t="s">
        <v>24</v>
      </c>
      <c r="Z219" t="str">
        <f t="shared" si="76"/>
        <v>[培训](工具-培训)</v>
      </c>
      <c r="AA219" t="s">
        <v>24</v>
      </c>
      <c r="AB219" t="str">
        <f t="shared" si="77"/>
        <v>培训</v>
      </c>
      <c r="AC219" t="s">
        <v>24</v>
      </c>
      <c r="AD219" t="str">
        <f t="shared" si="78"/>
        <v>6培训</v>
      </c>
      <c r="AE219" t="s">
        <v>24</v>
      </c>
      <c r="AF219" t="str">
        <f t="shared" si="79"/>
        <v/>
      </c>
      <c r="AG219" t="s">
        <v>24</v>
      </c>
    </row>
    <row r="220" spans="3:33">
      <c r="C220" s="2" t="s">
        <v>63</v>
      </c>
      <c r="D220" t="str">
        <f t="shared" si="69"/>
        <v>个人和团队评估</v>
      </c>
      <c r="G220" t="s">
        <v>490</v>
      </c>
      <c r="I220" s="3" t="s">
        <v>491</v>
      </c>
      <c r="L220" t="s">
        <v>24</v>
      </c>
      <c r="M220" t="str">
        <f t="shared" si="70"/>
        <v>9.4 建设团队</v>
      </c>
      <c r="N220" t="s">
        <v>24</v>
      </c>
      <c r="O220" t="str">
        <f t="shared" si="71"/>
        <v>个人和团队评估</v>
      </c>
      <c r="P220" t="s">
        <v>24</v>
      </c>
      <c r="Q220" t="str">
        <f t="shared" si="72"/>
        <v>个人和团队评估</v>
      </c>
      <c r="R220" t="s">
        <v>24</v>
      </c>
      <c r="S220" t="str">
        <f t="shared" si="73"/>
        <v>7个人和团队评估</v>
      </c>
      <c r="T220" t="s">
        <v>24</v>
      </c>
      <c r="U220" t="str">
        <f t="shared" si="74"/>
        <v/>
      </c>
      <c r="V220" t="s">
        <v>24</v>
      </c>
      <c r="W220" t="s">
        <v>24</v>
      </c>
      <c r="X220" t="str">
        <f t="shared" si="75"/>
        <v/>
      </c>
      <c r="Y220" t="s">
        <v>24</v>
      </c>
      <c r="Z220" t="str">
        <f t="shared" si="76"/>
        <v>[个人和团队评估](工具-个人和团队评估)</v>
      </c>
      <c r="AA220" t="s">
        <v>24</v>
      </c>
      <c r="AB220" t="str">
        <f t="shared" si="77"/>
        <v>个人和团队评估</v>
      </c>
      <c r="AC220" t="s">
        <v>24</v>
      </c>
      <c r="AD220" t="str">
        <f t="shared" si="78"/>
        <v>7个人和团队评估</v>
      </c>
      <c r="AE220" t="s">
        <v>24</v>
      </c>
      <c r="AF220" t="str">
        <f t="shared" si="79"/>
        <v/>
      </c>
      <c r="AG220" t="s">
        <v>24</v>
      </c>
    </row>
    <row r="221" spans="3:33">
      <c r="C221" s="2" t="s">
        <v>63</v>
      </c>
      <c r="D221" t="str">
        <f t="shared" si="69"/>
        <v>会议</v>
      </c>
      <c r="G221" t="s">
        <v>320</v>
      </c>
      <c r="I221" s="3" t="s">
        <v>395</v>
      </c>
      <c r="L221" t="s">
        <v>24</v>
      </c>
      <c r="M221" t="str">
        <f t="shared" si="70"/>
        <v>9.4 建设团队</v>
      </c>
      <c r="N221" t="s">
        <v>24</v>
      </c>
      <c r="O221" t="str">
        <f t="shared" si="71"/>
        <v>会议</v>
      </c>
      <c r="P221" t="s">
        <v>24</v>
      </c>
      <c r="Q221" t="str">
        <f t="shared" si="72"/>
        <v>会议</v>
      </c>
      <c r="R221" t="s">
        <v>24</v>
      </c>
      <c r="S221" t="str">
        <f t="shared" si="73"/>
        <v>8会议</v>
      </c>
      <c r="T221" t="s">
        <v>24</v>
      </c>
      <c r="U221" t="str">
        <f t="shared" si="74"/>
        <v/>
      </c>
      <c r="V221" t="s">
        <v>24</v>
      </c>
      <c r="W221" t="s">
        <v>24</v>
      </c>
      <c r="X221" t="str">
        <f t="shared" si="75"/>
        <v/>
      </c>
      <c r="Y221" t="s">
        <v>24</v>
      </c>
      <c r="Z221" t="str">
        <f t="shared" si="76"/>
        <v>[会议](工具-会议)</v>
      </c>
      <c r="AA221" t="s">
        <v>24</v>
      </c>
      <c r="AB221" t="str">
        <f t="shared" si="77"/>
        <v>会议</v>
      </c>
      <c r="AC221" t="s">
        <v>24</v>
      </c>
      <c r="AD221" t="str">
        <f t="shared" si="78"/>
        <v>8会议</v>
      </c>
      <c r="AE221" t="s">
        <v>24</v>
      </c>
      <c r="AF221" t="str">
        <f t="shared" si="79"/>
        <v/>
      </c>
      <c r="AG221" t="s">
        <v>24</v>
      </c>
    </row>
    <row r="222" spans="3:33">
      <c r="C222" s="2" t="s">
        <v>65</v>
      </c>
      <c r="D222" t="str">
        <f t="shared" si="69"/>
        <v>人际关系与团队技能_冲突管理</v>
      </c>
      <c r="G222" t="s">
        <v>315</v>
      </c>
      <c r="H222" s="3" t="s">
        <v>316</v>
      </c>
      <c r="I222" s="3" t="s">
        <v>492</v>
      </c>
      <c r="J222" s="3" t="s">
        <v>316</v>
      </c>
      <c r="L222" t="s">
        <v>24</v>
      </c>
      <c r="M222" t="str">
        <f t="shared" si="70"/>
        <v>9.5 管理团队</v>
      </c>
      <c r="N222" t="s">
        <v>24</v>
      </c>
      <c r="O222" t="str">
        <f t="shared" si="71"/>
        <v>人际关系与团队技能</v>
      </c>
      <c r="P222" t="s">
        <v>24</v>
      </c>
      <c r="Q222" t="str">
        <f t="shared" si="72"/>
        <v>人际关系与团队技能_冲突管理</v>
      </c>
      <c r="R222" t="s">
        <v>24</v>
      </c>
      <c r="S222" t="str">
        <f t="shared" si="73"/>
        <v>1人际关系与团队技能</v>
      </c>
      <c r="T222" t="s">
        <v>24</v>
      </c>
      <c r="U222" t="str">
        <f t="shared" si="74"/>
        <v>冲突管理</v>
      </c>
      <c r="V222" t="s">
        <v>24</v>
      </c>
      <c r="W222" t="s">
        <v>24</v>
      </c>
      <c r="X222" t="str">
        <f t="shared" si="75"/>
        <v>9.5 管理团队</v>
      </c>
      <c r="Y222" t="s">
        <v>24</v>
      </c>
      <c r="Z222" t="str">
        <f t="shared" si="76"/>
        <v>[人际关系与团队技能](工具-人际关系与团队技能)</v>
      </c>
      <c r="AA222" t="s">
        <v>24</v>
      </c>
      <c r="AB222" t="str">
        <f t="shared" si="77"/>
        <v>人际关系与团队技能_冲突管理</v>
      </c>
      <c r="AC222" t="s">
        <v>24</v>
      </c>
      <c r="AD222" t="str">
        <f t="shared" si="78"/>
        <v>1人际关系与团队技能</v>
      </c>
      <c r="AE222" t="s">
        <v>24</v>
      </c>
      <c r="AF222" t="str">
        <f t="shared" si="79"/>
        <v>冲突管理</v>
      </c>
      <c r="AG222" t="s">
        <v>24</v>
      </c>
    </row>
    <row r="223" spans="3:33">
      <c r="C223" s="2" t="s">
        <v>65</v>
      </c>
      <c r="D223" t="str">
        <f t="shared" si="69"/>
        <v>人际关系与团队技能_制定决策</v>
      </c>
      <c r="G223" t="s">
        <v>315</v>
      </c>
      <c r="H223" s="3" t="s">
        <v>493</v>
      </c>
      <c r="I223" s="3" t="s">
        <v>492</v>
      </c>
      <c r="J223" s="3" t="s">
        <v>493</v>
      </c>
      <c r="L223" t="s">
        <v>24</v>
      </c>
      <c r="M223" t="str">
        <f t="shared" si="70"/>
        <v>9.5 管理团队</v>
      </c>
      <c r="N223" t="s">
        <v>24</v>
      </c>
      <c r="O223" t="str">
        <f t="shared" si="71"/>
        <v>人际关系与团队技能</v>
      </c>
      <c r="P223" t="s">
        <v>24</v>
      </c>
      <c r="Q223" t="str">
        <f t="shared" si="72"/>
        <v>人际关系与团队技能_制定决策</v>
      </c>
      <c r="R223" t="s">
        <v>24</v>
      </c>
      <c r="S223" t="str">
        <f t="shared" si="73"/>
        <v>1人际关系与团队技能</v>
      </c>
      <c r="T223" t="s">
        <v>24</v>
      </c>
      <c r="U223" t="str">
        <f t="shared" si="74"/>
        <v>制定决策</v>
      </c>
      <c r="V223" t="s">
        <v>24</v>
      </c>
      <c r="W223" t="s">
        <v>24</v>
      </c>
      <c r="X223" t="str">
        <f t="shared" si="75"/>
        <v/>
      </c>
      <c r="Y223" t="s">
        <v>24</v>
      </c>
      <c r="Z223" t="str">
        <f t="shared" si="76"/>
        <v/>
      </c>
      <c r="AA223" t="s">
        <v>24</v>
      </c>
      <c r="AB223" t="str">
        <f t="shared" si="77"/>
        <v>人际关系与团队技能_制定决策</v>
      </c>
      <c r="AC223" t="s">
        <v>24</v>
      </c>
      <c r="AD223" t="str">
        <f t="shared" si="78"/>
        <v/>
      </c>
      <c r="AE223" t="s">
        <v>24</v>
      </c>
      <c r="AF223" t="str">
        <f t="shared" si="79"/>
        <v>制定决策</v>
      </c>
      <c r="AG223" t="s">
        <v>24</v>
      </c>
    </row>
    <row r="224" spans="3:33">
      <c r="C224" s="2" t="s">
        <v>65</v>
      </c>
      <c r="D224" t="str">
        <f t="shared" si="69"/>
        <v>人际关系与团队技能_情商</v>
      </c>
      <c r="G224" t="s">
        <v>315</v>
      </c>
      <c r="H224" s="3" t="s">
        <v>494</v>
      </c>
      <c r="I224" s="3" t="s">
        <v>492</v>
      </c>
      <c r="J224" s="3" t="s">
        <v>494</v>
      </c>
      <c r="L224" t="s">
        <v>24</v>
      </c>
      <c r="M224" t="str">
        <f t="shared" si="70"/>
        <v>9.5 管理团队</v>
      </c>
      <c r="N224" t="s">
        <v>24</v>
      </c>
      <c r="O224" t="str">
        <f t="shared" si="71"/>
        <v>人际关系与团队技能</v>
      </c>
      <c r="P224" t="s">
        <v>24</v>
      </c>
      <c r="Q224" t="str">
        <f t="shared" si="72"/>
        <v>人际关系与团队技能_情商</v>
      </c>
      <c r="R224" t="s">
        <v>24</v>
      </c>
      <c r="S224" t="str">
        <f t="shared" si="73"/>
        <v>1人际关系与团队技能</v>
      </c>
      <c r="T224" t="s">
        <v>24</v>
      </c>
      <c r="U224" t="str">
        <f t="shared" si="74"/>
        <v>情商</v>
      </c>
      <c r="V224" t="s">
        <v>24</v>
      </c>
      <c r="W224" t="s">
        <v>24</v>
      </c>
      <c r="X224" t="str">
        <f t="shared" si="75"/>
        <v/>
      </c>
      <c r="Y224" t="s">
        <v>24</v>
      </c>
      <c r="Z224" t="str">
        <f t="shared" si="76"/>
        <v/>
      </c>
      <c r="AA224" t="s">
        <v>24</v>
      </c>
      <c r="AB224" t="str">
        <f t="shared" si="77"/>
        <v>人际关系与团队技能_情商</v>
      </c>
      <c r="AC224" t="s">
        <v>24</v>
      </c>
      <c r="AD224" t="str">
        <f t="shared" si="78"/>
        <v/>
      </c>
      <c r="AE224" t="s">
        <v>24</v>
      </c>
      <c r="AF224" t="str">
        <f t="shared" si="79"/>
        <v>情商</v>
      </c>
      <c r="AG224" t="s">
        <v>24</v>
      </c>
    </row>
    <row r="225" spans="3:33">
      <c r="C225" s="2" t="s">
        <v>65</v>
      </c>
      <c r="D225" t="str">
        <f t="shared" si="69"/>
        <v>人际关系与团队技能_影响力</v>
      </c>
      <c r="G225" t="s">
        <v>315</v>
      </c>
      <c r="H225" s="3" t="s">
        <v>483</v>
      </c>
      <c r="I225" s="3" t="s">
        <v>492</v>
      </c>
      <c r="J225" s="3" t="s">
        <v>483</v>
      </c>
      <c r="L225" t="s">
        <v>24</v>
      </c>
      <c r="M225" t="str">
        <f t="shared" si="70"/>
        <v>9.5 管理团队</v>
      </c>
      <c r="N225" t="s">
        <v>24</v>
      </c>
      <c r="O225" t="str">
        <f t="shared" si="71"/>
        <v>人际关系与团队技能</v>
      </c>
      <c r="P225" t="s">
        <v>24</v>
      </c>
      <c r="Q225" t="str">
        <f t="shared" si="72"/>
        <v>人际关系与团队技能_影响力</v>
      </c>
      <c r="R225" t="s">
        <v>24</v>
      </c>
      <c r="S225" t="str">
        <f t="shared" si="73"/>
        <v>1人际关系与团队技能</v>
      </c>
      <c r="T225" t="s">
        <v>24</v>
      </c>
      <c r="U225" t="str">
        <f t="shared" si="74"/>
        <v>影响力</v>
      </c>
      <c r="V225" t="s">
        <v>24</v>
      </c>
      <c r="W225" t="s">
        <v>24</v>
      </c>
      <c r="X225" t="str">
        <f t="shared" si="75"/>
        <v/>
      </c>
      <c r="Y225" t="s">
        <v>24</v>
      </c>
      <c r="Z225" t="str">
        <f t="shared" si="76"/>
        <v/>
      </c>
      <c r="AA225" t="s">
        <v>24</v>
      </c>
      <c r="AB225" t="str">
        <f t="shared" si="77"/>
        <v>人际关系与团队技能_影响力</v>
      </c>
      <c r="AC225" t="s">
        <v>24</v>
      </c>
      <c r="AD225" t="str">
        <f t="shared" si="78"/>
        <v/>
      </c>
      <c r="AE225" t="s">
        <v>24</v>
      </c>
      <c r="AF225" t="str">
        <f t="shared" si="79"/>
        <v>影响力</v>
      </c>
      <c r="AG225" t="s">
        <v>24</v>
      </c>
    </row>
    <row r="226" spans="3:33">
      <c r="C226" s="2" t="s">
        <v>65</v>
      </c>
      <c r="D226" t="str">
        <f t="shared" si="69"/>
        <v>人际关系与团队技能_领导力</v>
      </c>
      <c r="G226" t="s">
        <v>315</v>
      </c>
      <c r="H226" s="3" t="s">
        <v>332</v>
      </c>
      <c r="I226" s="3" t="s">
        <v>492</v>
      </c>
      <c r="J226" s="3" t="s">
        <v>332</v>
      </c>
      <c r="L226" t="s">
        <v>24</v>
      </c>
      <c r="M226" t="str">
        <f t="shared" si="70"/>
        <v>9.5 管理团队</v>
      </c>
      <c r="N226" t="s">
        <v>24</v>
      </c>
      <c r="O226" t="str">
        <f t="shared" si="71"/>
        <v>人际关系与团队技能</v>
      </c>
      <c r="P226" t="s">
        <v>24</v>
      </c>
      <c r="Q226" t="str">
        <f t="shared" si="72"/>
        <v>人际关系与团队技能_领导力</v>
      </c>
      <c r="R226" t="s">
        <v>24</v>
      </c>
      <c r="S226" t="str">
        <f t="shared" si="73"/>
        <v>1人际关系与团队技能</v>
      </c>
      <c r="T226" t="s">
        <v>24</v>
      </c>
      <c r="U226" t="str">
        <f t="shared" si="74"/>
        <v>领导力</v>
      </c>
      <c r="V226" t="s">
        <v>24</v>
      </c>
      <c r="W226" t="s">
        <v>24</v>
      </c>
      <c r="X226" t="str">
        <f t="shared" si="75"/>
        <v/>
      </c>
      <c r="Y226" t="s">
        <v>24</v>
      </c>
      <c r="Z226" t="str">
        <f t="shared" si="76"/>
        <v/>
      </c>
      <c r="AA226" t="s">
        <v>24</v>
      </c>
      <c r="AB226" t="str">
        <f t="shared" si="77"/>
        <v>人际关系与团队技能_领导力</v>
      </c>
      <c r="AC226" t="s">
        <v>24</v>
      </c>
      <c r="AD226" t="str">
        <f t="shared" si="78"/>
        <v/>
      </c>
      <c r="AE226" t="s">
        <v>24</v>
      </c>
      <c r="AF226" t="str">
        <f t="shared" si="79"/>
        <v>领导力</v>
      </c>
      <c r="AG226" t="s">
        <v>24</v>
      </c>
    </row>
    <row r="227" spans="3:33">
      <c r="C227" s="2" t="s">
        <v>65</v>
      </c>
      <c r="D227" t="str">
        <f t="shared" si="69"/>
        <v>项目管理信息系统</v>
      </c>
      <c r="G227" t="s">
        <v>323</v>
      </c>
      <c r="I227" s="3" t="s">
        <v>324</v>
      </c>
      <c r="L227" t="s">
        <v>24</v>
      </c>
      <c r="M227" t="str">
        <f t="shared" si="70"/>
        <v>9.5 管理团队</v>
      </c>
      <c r="N227" t="s">
        <v>24</v>
      </c>
      <c r="O227" t="str">
        <f t="shared" si="71"/>
        <v>项目管理信息系统</v>
      </c>
      <c r="P227" t="s">
        <v>24</v>
      </c>
      <c r="Q227" t="str">
        <f t="shared" si="72"/>
        <v>项目管理信息系统</v>
      </c>
      <c r="R227" t="s">
        <v>24</v>
      </c>
      <c r="S227" t="str">
        <f t="shared" si="73"/>
        <v>2项目管理信息系统</v>
      </c>
      <c r="T227" t="s">
        <v>24</v>
      </c>
      <c r="U227" t="str">
        <f t="shared" si="74"/>
        <v/>
      </c>
      <c r="V227" t="s">
        <v>24</v>
      </c>
      <c r="W227" t="s">
        <v>24</v>
      </c>
      <c r="X227" t="str">
        <f t="shared" si="75"/>
        <v/>
      </c>
      <c r="Y227" t="s">
        <v>24</v>
      </c>
      <c r="Z227" t="str">
        <f t="shared" si="76"/>
        <v>[项目管理信息系统](工具-项目管理信息系统)</v>
      </c>
      <c r="AA227" t="s">
        <v>24</v>
      </c>
      <c r="AB227" t="str">
        <f t="shared" si="77"/>
        <v>项目管理信息系统</v>
      </c>
      <c r="AC227" t="s">
        <v>24</v>
      </c>
      <c r="AD227" t="str">
        <f t="shared" si="78"/>
        <v>2项目管理信息系统</v>
      </c>
      <c r="AE227" t="s">
        <v>24</v>
      </c>
      <c r="AF227" t="str">
        <f t="shared" si="79"/>
        <v/>
      </c>
      <c r="AG227" t="s">
        <v>24</v>
      </c>
    </row>
    <row r="228" spans="3:33">
      <c r="C228" s="2" t="s">
        <v>288</v>
      </c>
      <c r="D228" t="str">
        <f t="shared" si="69"/>
        <v>数据分析_备选方案分析</v>
      </c>
      <c r="G228" t="s">
        <v>335</v>
      </c>
      <c r="H228" s="3" t="s">
        <v>336</v>
      </c>
      <c r="I228" s="3" t="s">
        <v>375</v>
      </c>
      <c r="J228" s="3" t="s">
        <v>336</v>
      </c>
      <c r="L228" t="s">
        <v>24</v>
      </c>
      <c r="M228" t="str">
        <f t="shared" si="70"/>
        <v>9.6 控制资源</v>
      </c>
      <c r="N228" t="s">
        <v>24</v>
      </c>
      <c r="O228" t="str">
        <f t="shared" si="71"/>
        <v>数据分析</v>
      </c>
      <c r="P228" t="s">
        <v>24</v>
      </c>
      <c r="Q228" t="str">
        <f t="shared" si="72"/>
        <v>数据分析_备选方案分析</v>
      </c>
      <c r="R228" t="s">
        <v>24</v>
      </c>
      <c r="S228" t="str">
        <f t="shared" si="73"/>
        <v>1数据分析</v>
      </c>
      <c r="T228" t="s">
        <v>24</v>
      </c>
      <c r="U228" t="str">
        <f t="shared" si="74"/>
        <v>备选方案分析</v>
      </c>
      <c r="V228" t="s">
        <v>24</v>
      </c>
      <c r="W228" t="s">
        <v>24</v>
      </c>
      <c r="X228" t="str">
        <f t="shared" si="75"/>
        <v>9.6 控制资源</v>
      </c>
      <c r="Y228" t="s">
        <v>24</v>
      </c>
      <c r="Z228" t="str">
        <f t="shared" si="76"/>
        <v>[数据分析](工具-数据分析)</v>
      </c>
      <c r="AA228" t="s">
        <v>24</v>
      </c>
      <c r="AB228" t="str">
        <f t="shared" si="77"/>
        <v>数据分析_备选方案分析</v>
      </c>
      <c r="AC228" t="s">
        <v>24</v>
      </c>
      <c r="AD228" t="str">
        <f t="shared" si="78"/>
        <v>1数据分析</v>
      </c>
      <c r="AE228" t="s">
        <v>24</v>
      </c>
      <c r="AF228" t="str">
        <f t="shared" si="79"/>
        <v>备选方案分析</v>
      </c>
      <c r="AG228" t="s">
        <v>24</v>
      </c>
    </row>
    <row r="229" spans="3:33">
      <c r="C229" s="2" t="s">
        <v>288</v>
      </c>
      <c r="D229" t="str">
        <f t="shared" si="69"/>
        <v>数据分析_成本效益分析</v>
      </c>
      <c r="G229" t="s">
        <v>335</v>
      </c>
      <c r="H229" s="3" t="s">
        <v>338</v>
      </c>
      <c r="I229" s="3" t="s">
        <v>375</v>
      </c>
      <c r="J229" s="3" t="s">
        <v>338</v>
      </c>
      <c r="L229" t="s">
        <v>24</v>
      </c>
      <c r="M229" t="str">
        <f t="shared" si="70"/>
        <v>9.6 控制资源</v>
      </c>
      <c r="N229" t="s">
        <v>24</v>
      </c>
      <c r="O229" t="str">
        <f t="shared" si="71"/>
        <v>数据分析</v>
      </c>
      <c r="P229" t="s">
        <v>24</v>
      </c>
      <c r="Q229" t="str">
        <f t="shared" si="72"/>
        <v>数据分析_成本效益分析</v>
      </c>
      <c r="R229" t="s">
        <v>24</v>
      </c>
      <c r="S229" t="str">
        <f t="shared" si="73"/>
        <v>1数据分析</v>
      </c>
      <c r="T229" t="s">
        <v>24</v>
      </c>
      <c r="U229" t="str">
        <f t="shared" si="74"/>
        <v>成本效益分析</v>
      </c>
      <c r="V229" t="s">
        <v>24</v>
      </c>
      <c r="W229" t="s">
        <v>24</v>
      </c>
      <c r="X229" t="str">
        <f t="shared" si="75"/>
        <v/>
      </c>
      <c r="Y229" t="s">
        <v>24</v>
      </c>
      <c r="Z229" t="str">
        <f t="shared" si="76"/>
        <v/>
      </c>
      <c r="AA229" t="s">
        <v>24</v>
      </c>
      <c r="AB229" t="str">
        <f t="shared" si="77"/>
        <v>数据分析_成本效益分析</v>
      </c>
      <c r="AC229" t="s">
        <v>24</v>
      </c>
      <c r="AD229" t="str">
        <f t="shared" si="78"/>
        <v/>
      </c>
      <c r="AE229" t="s">
        <v>24</v>
      </c>
      <c r="AF229" t="str">
        <f t="shared" si="79"/>
        <v>成本效益分析</v>
      </c>
      <c r="AG229" t="s">
        <v>24</v>
      </c>
    </row>
    <row r="230" spans="3:33">
      <c r="C230" s="2" t="s">
        <v>288</v>
      </c>
      <c r="D230" t="str">
        <f t="shared" si="69"/>
        <v>数据分析_绩效审查</v>
      </c>
      <c r="G230" t="s">
        <v>335</v>
      </c>
      <c r="H230" s="3" t="s">
        <v>412</v>
      </c>
      <c r="I230" s="3" t="s">
        <v>375</v>
      </c>
      <c r="J230" s="3" t="s">
        <v>412</v>
      </c>
      <c r="L230" t="s">
        <v>24</v>
      </c>
      <c r="M230" t="str">
        <f t="shared" si="70"/>
        <v>9.6 控制资源</v>
      </c>
      <c r="N230" t="s">
        <v>24</v>
      </c>
      <c r="O230" t="str">
        <f t="shared" si="71"/>
        <v>数据分析</v>
      </c>
      <c r="P230" t="s">
        <v>24</v>
      </c>
      <c r="Q230" t="str">
        <f t="shared" si="72"/>
        <v>数据分析_绩效审查</v>
      </c>
      <c r="R230" t="s">
        <v>24</v>
      </c>
      <c r="S230" t="str">
        <f t="shared" si="73"/>
        <v>1数据分析</v>
      </c>
      <c r="T230" t="s">
        <v>24</v>
      </c>
      <c r="U230" t="str">
        <f t="shared" si="74"/>
        <v>绩效审查</v>
      </c>
      <c r="V230" t="s">
        <v>24</v>
      </c>
      <c r="W230" t="s">
        <v>24</v>
      </c>
      <c r="X230" t="str">
        <f t="shared" si="75"/>
        <v/>
      </c>
      <c r="Y230" t="s">
        <v>24</v>
      </c>
      <c r="Z230" t="str">
        <f t="shared" si="76"/>
        <v/>
      </c>
      <c r="AA230" t="s">
        <v>24</v>
      </c>
      <c r="AB230" t="str">
        <f t="shared" si="77"/>
        <v>数据分析_绩效审查</v>
      </c>
      <c r="AC230" t="s">
        <v>24</v>
      </c>
      <c r="AD230" t="str">
        <f t="shared" si="78"/>
        <v/>
      </c>
      <c r="AE230" t="s">
        <v>24</v>
      </c>
      <c r="AF230" t="str">
        <f t="shared" si="79"/>
        <v>绩效审查</v>
      </c>
      <c r="AG230" t="s">
        <v>24</v>
      </c>
    </row>
    <row r="231" spans="3:33">
      <c r="C231" s="2" t="s">
        <v>288</v>
      </c>
      <c r="D231" t="str">
        <f t="shared" si="69"/>
        <v>数据分析_趋势分析</v>
      </c>
      <c r="G231" t="s">
        <v>335</v>
      </c>
      <c r="H231" s="3" t="s">
        <v>341</v>
      </c>
      <c r="I231" s="3" t="s">
        <v>375</v>
      </c>
      <c r="J231" s="3" t="s">
        <v>341</v>
      </c>
      <c r="L231" t="s">
        <v>24</v>
      </c>
      <c r="M231" t="str">
        <f t="shared" si="70"/>
        <v>9.6 控制资源</v>
      </c>
      <c r="N231" t="s">
        <v>24</v>
      </c>
      <c r="O231" t="str">
        <f t="shared" si="71"/>
        <v>数据分析</v>
      </c>
      <c r="P231" t="s">
        <v>24</v>
      </c>
      <c r="Q231" t="str">
        <f t="shared" si="72"/>
        <v>数据分析_趋势分析</v>
      </c>
      <c r="R231" t="s">
        <v>24</v>
      </c>
      <c r="S231" t="str">
        <f t="shared" si="73"/>
        <v>1数据分析</v>
      </c>
      <c r="T231" t="s">
        <v>24</v>
      </c>
      <c r="U231" t="str">
        <f t="shared" si="74"/>
        <v>趋势分析</v>
      </c>
      <c r="V231" t="s">
        <v>24</v>
      </c>
      <c r="W231" t="s">
        <v>24</v>
      </c>
      <c r="X231" t="str">
        <f t="shared" si="75"/>
        <v/>
      </c>
      <c r="Y231" t="s">
        <v>24</v>
      </c>
      <c r="Z231" t="str">
        <f t="shared" si="76"/>
        <v/>
      </c>
      <c r="AA231" t="s">
        <v>24</v>
      </c>
      <c r="AB231" t="str">
        <f t="shared" si="77"/>
        <v>数据分析_趋势分析</v>
      </c>
      <c r="AC231" t="s">
        <v>24</v>
      </c>
      <c r="AD231" t="str">
        <f t="shared" si="78"/>
        <v/>
      </c>
      <c r="AE231" t="s">
        <v>24</v>
      </c>
      <c r="AF231" t="str">
        <f t="shared" si="79"/>
        <v>趋势分析</v>
      </c>
      <c r="AG231" t="s">
        <v>24</v>
      </c>
    </row>
    <row r="232" spans="3:33">
      <c r="C232" s="2" t="s">
        <v>288</v>
      </c>
      <c r="D232" t="str">
        <f t="shared" si="69"/>
        <v>问题解决</v>
      </c>
      <c r="G232" t="s">
        <v>447</v>
      </c>
      <c r="I232" s="3" t="s">
        <v>495</v>
      </c>
      <c r="L232" t="s">
        <v>24</v>
      </c>
      <c r="M232" t="str">
        <f t="shared" si="70"/>
        <v>9.6 控制资源</v>
      </c>
      <c r="N232" t="s">
        <v>24</v>
      </c>
      <c r="O232" t="str">
        <f t="shared" si="71"/>
        <v>问题解决</v>
      </c>
      <c r="P232" t="s">
        <v>24</v>
      </c>
      <c r="Q232" t="str">
        <f t="shared" si="72"/>
        <v>问题解决</v>
      </c>
      <c r="R232" t="s">
        <v>24</v>
      </c>
      <c r="S232" t="str">
        <f t="shared" si="73"/>
        <v>2问题解决</v>
      </c>
      <c r="T232" t="s">
        <v>24</v>
      </c>
      <c r="U232" t="str">
        <f t="shared" si="74"/>
        <v/>
      </c>
      <c r="V232" t="s">
        <v>24</v>
      </c>
      <c r="W232" t="s">
        <v>24</v>
      </c>
      <c r="X232" t="str">
        <f t="shared" si="75"/>
        <v/>
      </c>
      <c r="Y232" t="s">
        <v>24</v>
      </c>
      <c r="Z232" t="str">
        <f t="shared" si="76"/>
        <v>[问题解决](工具-问题解决)</v>
      </c>
      <c r="AA232" t="s">
        <v>24</v>
      </c>
      <c r="AB232" t="str">
        <f t="shared" si="77"/>
        <v>问题解决</v>
      </c>
      <c r="AC232" t="s">
        <v>24</v>
      </c>
      <c r="AD232" t="str">
        <f t="shared" si="78"/>
        <v>2问题解决</v>
      </c>
      <c r="AE232" t="s">
        <v>24</v>
      </c>
      <c r="AF232" t="str">
        <f t="shared" si="79"/>
        <v/>
      </c>
      <c r="AG232" t="s">
        <v>24</v>
      </c>
    </row>
    <row r="233" spans="3:33">
      <c r="C233" s="2" t="s">
        <v>288</v>
      </c>
      <c r="D233" t="str">
        <f t="shared" si="69"/>
        <v>人际关系与团队技能_谈判</v>
      </c>
      <c r="G233" t="s">
        <v>315</v>
      </c>
      <c r="H233" s="3" t="s">
        <v>472</v>
      </c>
      <c r="I233" s="3" t="s">
        <v>317</v>
      </c>
      <c r="J233" s="3" t="s">
        <v>472</v>
      </c>
      <c r="L233" t="s">
        <v>24</v>
      </c>
      <c r="M233" t="str">
        <f t="shared" si="70"/>
        <v>9.6 控制资源</v>
      </c>
      <c r="N233" t="s">
        <v>24</v>
      </c>
      <c r="O233" t="str">
        <f t="shared" si="71"/>
        <v>人际关系与团队技能</v>
      </c>
      <c r="P233" t="s">
        <v>24</v>
      </c>
      <c r="Q233" t="str">
        <f t="shared" si="72"/>
        <v>人际关系与团队技能_谈判</v>
      </c>
      <c r="R233" t="s">
        <v>24</v>
      </c>
      <c r="S233" t="str">
        <f t="shared" si="73"/>
        <v>3人际关系与团队技能</v>
      </c>
      <c r="T233" t="s">
        <v>24</v>
      </c>
      <c r="U233" t="str">
        <f t="shared" si="74"/>
        <v>谈判</v>
      </c>
      <c r="V233" t="s">
        <v>24</v>
      </c>
      <c r="W233" t="s">
        <v>24</v>
      </c>
      <c r="X233" t="str">
        <f t="shared" si="75"/>
        <v/>
      </c>
      <c r="Y233" t="s">
        <v>24</v>
      </c>
      <c r="Z233" t="str">
        <f t="shared" si="76"/>
        <v>[人际关系与团队技能](工具-人际关系与团队技能)</v>
      </c>
      <c r="AA233" t="s">
        <v>24</v>
      </c>
      <c r="AB233" t="str">
        <f t="shared" si="77"/>
        <v>人际关系与团队技能_谈判</v>
      </c>
      <c r="AC233" t="s">
        <v>24</v>
      </c>
      <c r="AD233" t="str">
        <f t="shared" si="78"/>
        <v>3人际关系与团队技能</v>
      </c>
      <c r="AE233" t="s">
        <v>24</v>
      </c>
      <c r="AF233" t="str">
        <f t="shared" si="79"/>
        <v>谈判</v>
      </c>
      <c r="AG233" t="s">
        <v>24</v>
      </c>
    </row>
    <row r="234" spans="3:33">
      <c r="C234" s="2" t="s">
        <v>288</v>
      </c>
      <c r="D234" t="str">
        <f t="shared" si="69"/>
        <v>人际关系与团队技能_影响力</v>
      </c>
      <c r="G234" t="s">
        <v>315</v>
      </c>
      <c r="H234" s="3" t="s">
        <v>483</v>
      </c>
      <c r="I234" s="3" t="s">
        <v>317</v>
      </c>
      <c r="J234" s="3" t="s">
        <v>483</v>
      </c>
      <c r="L234" t="s">
        <v>24</v>
      </c>
      <c r="M234" t="str">
        <f t="shared" si="70"/>
        <v>9.6 控制资源</v>
      </c>
      <c r="N234" t="s">
        <v>24</v>
      </c>
      <c r="O234" t="str">
        <f t="shared" si="71"/>
        <v>人际关系与团队技能</v>
      </c>
      <c r="P234" t="s">
        <v>24</v>
      </c>
      <c r="Q234" t="str">
        <f t="shared" si="72"/>
        <v>人际关系与团队技能_影响力</v>
      </c>
      <c r="R234" t="s">
        <v>24</v>
      </c>
      <c r="S234" t="str">
        <f t="shared" si="73"/>
        <v>3人际关系与团队技能</v>
      </c>
      <c r="T234" t="s">
        <v>24</v>
      </c>
      <c r="U234" t="str">
        <f t="shared" si="74"/>
        <v>影响力</v>
      </c>
      <c r="V234" t="s">
        <v>24</v>
      </c>
      <c r="W234" t="s">
        <v>24</v>
      </c>
      <c r="X234" t="str">
        <f t="shared" si="75"/>
        <v/>
      </c>
      <c r="Y234" t="s">
        <v>24</v>
      </c>
      <c r="Z234" t="str">
        <f t="shared" si="76"/>
        <v/>
      </c>
      <c r="AA234" t="s">
        <v>24</v>
      </c>
      <c r="AB234" t="str">
        <f t="shared" si="77"/>
        <v>人际关系与团队技能_影响力</v>
      </c>
      <c r="AC234" t="s">
        <v>24</v>
      </c>
      <c r="AD234" t="str">
        <f t="shared" si="78"/>
        <v/>
      </c>
      <c r="AE234" t="s">
        <v>24</v>
      </c>
      <c r="AF234" t="str">
        <f t="shared" si="79"/>
        <v>影响力</v>
      </c>
      <c r="AG234" t="s">
        <v>24</v>
      </c>
    </row>
    <row r="235" spans="3:33">
      <c r="C235" s="2" t="s">
        <v>288</v>
      </c>
      <c r="D235" t="str">
        <f t="shared" si="69"/>
        <v>项目管理信息系统</v>
      </c>
      <c r="G235" t="s">
        <v>323</v>
      </c>
      <c r="I235" s="3" t="s">
        <v>383</v>
      </c>
      <c r="L235" t="s">
        <v>24</v>
      </c>
      <c r="M235" t="str">
        <f t="shared" si="70"/>
        <v>9.6 控制资源</v>
      </c>
      <c r="N235" t="s">
        <v>24</v>
      </c>
      <c r="O235" t="str">
        <f t="shared" si="71"/>
        <v>项目管理信息系统</v>
      </c>
      <c r="P235" t="s">
        <v>24</v>
      </c>
      <c r="Q235" t="str">
        <f t="shared" si="72"/>
        <v>项目管理信息系统</v>
      </c>
      <c r="R235" t="s">
        <v>24</v>
      </c>
      <c r="S235" t="str">
        <f t="shared" si="73"/>
        <v>4项目管理信息系统</v>
      </c>
      <c r="T235" t="s">
        <v>24</v>
      </c>
      <c r="U235" t="str">
        <f t="shared" si="74"/>
        <v/>
      </c>
      <c r="V235" t="s">
        <v>24</v>
      </c>
      <c r="W235" t="s">
        <v>24</v>
      </c>
      <c r="X235" t="str">
        <f t="shared" si="75"/>
        <v/>
      </c>
      <c r="Y235" t="s">
        <v>24</v>
      </c>
      <c r="Z235" t="str">
        <f t="shared" si="76"/>
        <v>[项目管理信息系统](工具-项目管理信息系统)</v>
      </c>
      <c r="AA235" t="s">
        <v>24</v>
      </c>
      <c r="AB235" t="str">
        <f t="shared" si="77"/>
        <v>项目管理信息系统</v>
      </c>
      <c r="AC235" t="s">
        <v>24</v>
      </c>
      <c r="AD235" t="str">
        <f t="shared" si="78"/>
        <v>4项目管理信息系统</v>
      </c>
      <c r="AE235" t="s">
        <v>24</v>
      </c>
      <c r="AF235" t="str">
        <f t="shared" si="79"/>
        <v/>
      </c>
      <c r="AG235" t="s">
        <v>24</v>
      </c>
    </row>
    <row r="236" spans="3:33">
      <c r="C236" s="2" t="s">
        <v>289</v>
      </c>
      <c r="D236" t="str">
        <f t="shared" si="69"/>
        <v>专家判断</v>
      </c>
      <c r="G236" t="s">
        <v>269</v>
      </c>
      <c r="I236" s="3" t="s">
        <v>309</v>
      </c>
      <c r="L236" t="s">
        <v>24</v>
      </c>
      <c r="M236" t="str">
        <f t="shared" si="70"/>
        <v>10.1 规划沟通管理</v>
      </c>
      <c r="N236" t="s">
        <v>24</v>
      </c>
      <c r="O236" t="str">
        <f t="shared" si="71"/>
        <v>专家判断</v>
      </c>
      <c r="P236" t="s">
        <v>24</v>
      </c>
      <c r="Q236" t="str">
        <f t="shared" si="72"/>
        <v>专家判断</v>
      </c>
      <c r="R236" t="s">
        <v>24</v>
      </c>
      <c r="S236" t="str">
        <f t="shared" si="73"/>
        <v>1专家判断</v>
      </c>
      <c r="T236" t="s">
        <v>24</v>
      </c>
      <c r="U236" t="str">
        <f t="shared" si="74"/>
        <v/>
      </c>
      <c r="V236" t="s">
        <v>24</v>
      </c>
      <c r="W236" t="s">
        <v>24</v>
      </c>
      <c r="X236" t="str">
        <f t="shared" si="75"/>
        <v>10.1 规划沟通管理</v>
      </c>
      <c r="Y236" t="s">
        <v>24</v>
      </c>
      <c r="Z236" t="str">
        <f t="shared" si="76"/>
        <v>[专家判断](工具-专家判断)</v>
      </c>
      <c r="AA236" t="s">
        <v>24</v>
      </c>
      <c r="AB236" t="str">
        <f t="shared" si="77"/>
        <v>专家判断</v>
      </c>
      <c r="AC236" t="s">
        <v>24</v>
      </c>
      <c r="AD236" t="str">
        <f t="shared" si="78"/>
        <v>1专家判断</v>
      </c>
      <c r="AE236" t="s">
        <v>24</v>
      </c>
      <c r="AF236" t="str">
        <f t="shared" si="79"/>
        <v/>
      </c>
      <c r="AG236" t="s">
        <v>24</v>
      </c>
    </row>
    <row r="237" spans="3:33">
      <c r="C237" s="2" t="s">
        <v>289</v>
      </c>
      <c r="D237" t="str">
        <f t="shared" si="69"/>
        <v>沟通需求分析</v>
      </c>
      <c r="G237" t="s">
        <v>496</v>
      </c>
      <c r="I237" s="3" t="s">
        <v>497</v>
      </c>
      <c r="L237" t="s">
        <v>24</v>
      </c>
      <c r="M237" t="str">
        <f t="shared" si="70"/>
        <v>10.1 规划沟通管理</v>
      </c>
      <c r="N237" t="s">
        <v>24</v>
      </c>
      <c r="O237" t="str">
        <f t="shared" si="71"/>
        <v>沟通需求分析</v>
      </c>
      <c r="P237" t="s">
        <v>24</v>
      </c>
      <c r="Q237" t="str">
        <f t="shared" si="72"/>
        <v>沟通需求分析</v>
      </c>
      <c r="R237" t="s">
        <v>24</v>
      </c>
      <c r="S237" t="str">
        <f t="shared" si="73"/>
        <v>2沟通需求分析</v>
      </c>
      <c r="T237" t="s">
        <v>24</v>
      </c>
      <c r="U237" t="str">
        <f t="shared" si="74"/>
        <v/>
      </c>
      <c r="V237" t="s">
        <v>24</v>
      </c>
      <c r="W237" t="s">
        <v>24</v>
      </c>
      <c r="X237" t="str">
        <f t="shared" si="75"/>
        <v/>
      </c>
      <c r="Y237" t="s">
        <v>24</v>
      </c>
      <c r="Z237" t="str">
        <f t="shared" si="76"/>
        <v>[沟通需求分析](工具-沟通需求分析)</v>
      </c>
      <c r="AA237" t="s">
        <v>24</v>
      </c>
      <c r="AB237" t="str">
        <f t="shared" si="77"/>
        <v>沟通需求分析</v>
      </c>
      <c r="AC237" t="s">
        <v>24</v>
      </c>
      <c r="AD237" t="str">
        <f t="shared" si="78"/>
        <v>2沟通需求分析</v>
      </c>
      <c r="AE237" t="s">
        <v>24</v>
      </c>
      <c r="AF237" t="str">
        <f t="shared" si="79"/>
        <v/>
      </c>
      <c r="AG237" t="s">
        <v>24</v>
      </c>
    </row>
    <row r="238" spans="3:33">
      <c r="C238" s="2" t="s">
        <v>289</v>
      </c>
      <c r="D238" t="str">
        <f t="shared" si="69"/>
        <v>沟通技术</v>
      </c>
      <c r="G238" t="s">
        <v>481</v>
      </c>
      <c r="I238" s="3" t="s">
        <v>482</v>
      </c>
      <c r="L238" t="s">
        <v>24</v>
      </c>
      <c r="M238" t="str">
        <f t="shared" si="70"/>
        <v>10.1 规划沟通管理</v>
      </c>
      <c r="N238" t="s">
        <v>24</v>
      </c>
      <c r="O238" t="str">
        <f t="shared" si="71"/>
        <v>沟通技术</v>
      </c>
      <c r="P238" t="s">
        <v>24</v>
      </c>
      <c r="Q238" t="str">
        <f t="shared" si="72"/>
        <v>沟通技术</v>
      </c>
      <c r="R238" t="s">
        <v>24</v>
      </c>
      <c r="S238" t="str">
        <f t="shared" si="73"/>
        <v>3沟通技术</v>
      </c>
      <c r="T238" t="s">
        <v>24</v>
      </c>
      <c r="U238" t="str">
        <f t="shared" si="74"/>
        <v/>
      </c>
      <c r="V238" t="s">
        <v>24</v>
      </c>
      <c r="W238" t="s">
        <v>24</v>
      </c>
      <c r="X238" t="str">
        <f t="shared" si="75"/>
        <v/>
      </c>
      <c r="Y238" t="s">
        <v>24</v>
      </c>
      <c r="Z238" t="str">
        <f t="shared" si="76"/>
        <v>[沟通技术](工具-沟通技术)</v>
      </c>
      <c r="AA238" t="s">
        <v>24</v>
      </c>
      <c r="AB238" t="str">
        <f t="shared" si="77"/>
        <v>沟通技术</v>
      </c>
      <c r="AC238" t="s">
        <v>24</v>
      </c>
      <c r="AD238" t="str">
        <f t="shared" si="78"/>
        <v>3沟通技术</v>
      </c>
      <c r="AE238" t="s">
        <v>24</v>
      </c>
      <c r="AF238" t="str">
        <f t="shared" si="79"/>
        <v/>
      </c>
      <c r="AG238" t="s">
        <v>24</v>
      </c>
    </row>
    <row r="239" spans="3:33">
      <c r="C239" s="2" t="s">
        <v>289</v>
      </c>
      <c r="D239" t="str">
        <f t="shared" si="69"/>
        <v>沟通模型</v>
      </c>
      <c r="G239" t="s">
        <v>498</v>
      </c>
      <c r="I239" s="3" t="s">
        <v>499</v>
      </c>
      <c r="L239" t="s">
        <v>24</v>
      </c>
      <c r="M239" t="str">
        <f t="shared" si="70"/>
        <v>10.1 规划沟通管理</v>
      </c>
      <c r="N239" t="s">
        <v>24</v>
      </c>
      <c r="O239" t="str">
        <f t="shared" si="71"/>
        <v>沟通模型</v>
      </c>
      <c r="P239" t="s">
        <v>24</v>
      </c>
      <c r="Q239" t="str">
        <f t="shared" si="72"/>
        <v>沟通模型</v>
      </c>
      <c r="R239" t="s">
        <v>24</v>
      </c>
      <c r="S239" t="str">
        <f t="shared" si="73"/>
        <v>4沟通模型</v>
      </c>
      <c r="T239" t="s">
        <v>24</v>
      </c>
      <c r="U239" t="str">
        <f t="shared" si="74"/>
        <v/>
      </c>
      <c r="V239" t="s">
        <v>24</v>
      </c>
      <c r="W239" t="s">
        <v>24</v>
      </c>
      <c r="X239" t="str">
        <f t="shared" si="75"/>
        <v/>
      </c>
      <c r="Y239" t="s">
        <v>24</v>
      </c>
      <c r="Z239" t="str">
        <f t="shared" si="76"/>
        <v>[沟通模型](工具-沟通模型)</v>
      </c>
      <c r="AA239" t="s">
        <v>24</v>
      </c>
      <c r="AB239" t="str">
        <f t="shared" si="77"/>
        <v>沟通模型</v>
      </c>
      <c r="AC239" t="s">
        <v>24</v>
      </c>
      <c r="AD239" t="str">
        <f t="shared" si="78"/>
        <v>4沟通模型</v>
      </c>
      <c r="AE239" t="s">
        <v>24</v>
      </c>
      <c r="AF239" t="str">
        <f t="shared" si="79"/>
        <v/>
      </c>
      <c r="AG239" t="s">
        <v>24</v>
      </c>
    </row>
    <row r="240" spans="3:33">
      <c r="C240" s="2" t="s">
        <v>289</v>
      </c>
      <c r="D240" t="str">
        <f t="shared" si="69"/>
        <v>沟通方法</v>
      </c>
      <c r="G240" t="s">
        <v>500</v>
      </c>
      <c r="I240" s="3" t="s">
        <v>501</v>
      </c>
      <c r="L240" t="s">
        <v>24</v>
      </c>
      <c r="M240" t="str">
        <f t="shared" si="70"/>
        <v>10.1 规划沟通管理</v>
      </c>
      <c r="N240" t="s">
        <v>24</v>
      </c>
      <c r="O240" t="str">
        <f t="shared" si="71"/>
        <v>沟通方法</v>
      </c>
      <c r="P240" t="s">
        <v>24</v>
      </c>
      <c r="Q240" t="str">
        <f t="shared" si="72"/>
        <v>沟通方法</v>
      </c>
      <c r="R240" t="s">
        <v>24</v>
      </c>
      <c r="S240" t="str">
        <f t="shared" si="73"/>
        <v>5沟通方法</v>
      </c>
      <c r="T240" t="s">
        <v>24</v>
      </c>
      <c r="U240" t="str">
        <f t="shared" si="74"/>
        <v/>
      </c>
      <c r="V240" t="s">
        <v>24</v>
      </c>
      <c r="W240" t="s">
        <v>24</v>
      </c>
      <c r="X240" t="str">
        <f t="shared" si="75"/>
        <v/>
      </c>
      <c r="Y240" t="s">
        <v>24</v>
      </c>
      <c r="Z240" t="str">
        <f t="shared" si="76"/>
        <v>[沟通方法](工具-沟通方法)</v>
      </c>
      <c r="AA240" t="s">
        <v>24</v>
      </c>
      <c r="AB240" t="str">
        <f t="shared" si="77"/>
        <v>沟通方法</v>
      </c>
      <c r="AC240" t="s">
        <v>24</v>
      </c>
      <c r="AD240" t="str">
        <f t="shared" si="78"/>
        <v>5沟通方法</v>
      </c>
      <c r="AE240" t="s">
        <v>24</v>
      </c>
      <c r="AF240" t="str">
        <f t="shared" si="79"/>
        <v/>
      </c>
      <c r="AG240" t="s">
        <v>24</v>
      </c>
    </row>
    <row r="241" spans="3:33">
      <c r="C241" s="2" t="s">
        <v>289</v>
      </c>
      <c r="D241" t="str">
        <f t="shared" si="69"/>
        <v>人际关系与团队技能_沟通风格评估</v>
      </c>
      <c r="G241" t="s">
        <v>315</v>
      </c>
      <c r="H241" s="3" t="s">
        <v>502</v>
      </c>
      <c r="I241" s="3" t="s">
        <v>362</v>
      </c>
      <c r="J241" s="3" t="s">
        <v>502</v>
      </c>
      <c r="L241" t="s">
        <v>24</v>
      </c>
      <c r="M241" t="str">
        <f t="shared" si="70"/>
        <v>10.1 规划沟通管理</v>
      </c>
      <c r="N241" t="s">
        <v>24</v>
      </c>
      <c r="O241" t="str">
        <f t="shared" si="71"/>
        <v>人际关系与团队技能</v>
      </c>
      <c r="P241" t="s">
        <v>24</v>
      </c>
      <c r="Q241" t="str">
        <f t="shared" si="72"/>
        <v>人际关系与团队技能_沟通风格评估</v>
      </c>
      <c r="R241" t="s">
        <v>24</v>
      </c>
      <c r="S241" t="str">
        <f t="shared" si="73"/>
        <v>6人际关系与团队技能</v>
      </c>
      <c r="T241" t="s">
        <v>24</v>
      </c>
      <c r="U241" t="str">
        <f t="shared" si="74"/>
        <v>沟通风格评估</v>
      </c>
      <c r="V241" t="s">
        <v>24</v>
      </c>
      <c r="W241" t="s">
        <v>24</v>
      </c>
      <c r="X241" t="str">
        <f t="shared" si="75"/>
        <v/>
      </c>
      <c r="Y241" t="s">
        <v>24</v>
      </c>
      <c r="Z241" t="str">
        <f t="shared" si="76"/>
        <v>[人际关系与团队技能](工具-人际关系与团队技能)</v>
      </c>
      <c r="AA241" t="s">
        <v>24</v>
      </c>
      <c r="AB241" t="str">
        <f t="shared" si="77"/>
        <v>人际关系与团队技能_沟通风格评估</v>
      </c>
      <c r="AC241" t="s">
        <v>24</v>
      </c>
      <c r="AD241" t="str">
        <f t="shared" si="78"/>
        <v>6人际关系与团队技能</v>
      </c>
      <c r="AE241" t="s">
        <v>24</v>
      </c>
      <c r="AF241" t="str">
        <f t="shared" si="79"/>
        <v>沟通风格评估</v>
      </c>
      <c r="AG241" t="s">
        <v>24</v>
      </c>
    </row>
    <row r="242" spans="3:33">
      <c r="C242" s="2" t="s">
        <v>289</v>
      </c>
      <c r="D242" t="str">
        <f t="shared" si="69"/>
        <v>人际关系与团队技能_政治意识</v>
      </c>
      <c r="G242" t="s">
        <v>315</v>
      </c>
      <c r="H242" s="3" t="s">
        <v>334</v>
      </c>
      <c r="I242" s="3" t="s">
        <v>362</v>
      </c>
      <c r="J242" s="3" t="s">
        <v>334</v>
      </c>
      <c r="L242" t="s">
        <v>24</v>
      </c>
      <c r="M242" t="str">
        <f t="shared" si="70"/>
        <v>10.1 规划沟通管理</v>
      </c>
      <c r="N242" t="s">
        <v>24</v>
      </c>
      <c r="O242" t="str">
        <f t="shared" si="71"/>
        <v>人际关系与团队技能</v>
      </c>
      <c r="P242" t="s">
        <v>24</v>
      </c>
      <c r="Q242" t="str">
        <f t="shared" si="72"/>
        <v>人际关系与团队技能_政治意识</v>
      </c>
      <c r="R242" t="s">
        <v>24</v>
      </c>
      <c r="S242" t="str">
        <f t="shared" si="73"/>
        <v>6人际关系与团队技能</v>
      </c>
      <c r="T242" t="s">
        <v>24</v>
      </c>
      <c r="U242" t="str">
        <f t="shared" si="74"/>
        <v>政治意识</v>
      </c>
      <c r="V242" t="s">
        <v>24</v>
      </c>
      <c r="W242" t="s">
        <v>24</v>
      </c>
      <c r="X242" t="str">
        <f t="shared" si="75"/>
        <v/>
      </c>
      <c r="Y242" t="s">
        <v>24</v>
      </c>
      <c r="Z242" t="str">
        <f t="shared" si="76"/>
        <v/>
      </c>
      <c r="AA242" t="s">
        <v>24</v>
      </c>
      <c r="AB242" t="str">
        <f t="shared" si="77"/>
        <v>人际关系与团队技能_政治意识</v>
      </c>
      <c r="AC242" t="s">
        <v>24</v>
      </c>
      <c r="AD242" t="str">
        <f t="shared" si="78"/>
        <v/>
      </c>
      <c r="AE242" t="s">
        <v>24</v>
      </c>
      <c r="AF242" t="str">
        <f t="shared" si="79"/>
        <v>政治意识</v>
      </c>
      <c r="AG242" t="s">
        <v>24</v>
      </c>
    </row>
    <row r="243" spans="3:33">
      <c r="C243" s="2" t="s">
        <v>289</v>
      </c>
      <c r="D243" t="str">
        <f t="shared" si="69"/>
        <v>人际关系与团队技能_文化意识</v>
      </c>
      <c r="G243" t="s">
        <v>315</v>
      </c>
      <c r="H243" s="3" t="s">
        <v>503</v>
      </c>
      <c r="I243" s="3" t="s">
        <v>362</v>
      </c>
      <c r="J243" s="3" t="s">
        <v>503</v>
      </c>
      <c r="L243" t="s">
        <v>24</v>
      </c>
      <c r="M243" t="str">
        <f t="shared" si="70"/>
        <v>10.1 规划沟通管理</v>
      </c>
      <c r="N243" t="s">
        <v>24</v>
      </c>
      <c r="O243" t="str">
        <f t="shared" si="71"/>
        <v>人际关系与团队技能</v>
      </c>
      <c r="P243" t="s">
        <v>24</v>
      </c>
      <c r="Q243" t="str">
        <f t="shared" si="72"/>
        <v>人际关系与团队技能_文化意识</v>
      </c>
      <c r="R243" t="s">
        <v>24</v>
      </c>
      <c r="S243" t="str">
        <f t="shared" si="73"/>
        <v>6人际关系与团队技能</v>
      </c>
      <c r="T243" t="s">
        <v>24</v>
      </c>
      <c r="U243" t="str">
        <f t="shared" si="74"/>
        <v>文化意识</v>
      </c>
      <c r="V243" t="s">
        <v>24</v>
      </c>
      <c r="W243" t="s">
        <v>24</v>
      </c>
      <c r="X243" t="str">
        <f t="shared" si="75"/>
        <v/>
      </c>
      <c r="Y243" t="s">
        <v>24</v>
      </c>
      <c r="Z243" t="str">
        <f t="shared" si="76"/>
        <v/>
      </c>
      <c r="AA243" t="s">
        <v>24</v>
      </c>
      <c r="AB243" t="str">
        <f t="shared" si="77"/>
        <v>人际关系与团队技能_文化意识</v>
      </c>
      <c r="AC243" t="s">
        <v>24</v>
      </c>
      <c r="AD243" t="str">
        <f t="shared" si="78"/>
        <v/>
      </c>
      <c r="AE243" t="s">
        <v>24</v>
      </c>
      <c r="AF243" t="str">
        <f t="shared" si="79"/>
        <v>文化意识</v>
      </c>
      <c r="AG243" t="s">
        <v>24</v>
      </c>
    </row>
    <row r="244" spans="3:33">
      <c r="C244" s="2" t="s">
        <v>289</v>
      </c>
      <c r="D244" t="str">
        <f t="shared" si="69"/>
        <v>数据表现_相关方参与度评估矩阵</v>
      </c>
      <c r="G244" t="s">
        <v>357</v>
      </c>
      <c r="H244" s="3" t="s">
        <v>504</v>
      </c>
      <c r="I244" s="3" t="s">
        <v>505</v>
      </c>
      <c r="J244" s="3" t="s">
        <v>504</v>
      </c>
      <c r="L244" t="s">
        <v>24</v>
      </c>
      <c r="M244" t="str">
        <f t="shared" si="70"/>
        <v>10.1 规划沟通管理</v>
      </c>
      <c r="N244" t="s">
        <v>24</v>
      </c>
      <c r="O244" t="str">
        <f t="shared" si="71"/>
        <v>数据表现</v>
      </c>
      <c r="P244" t="s">
        <v>24</v>
      </c>
      <c r="Q244" t="str">
        <f t="shared" si="72"/>
        <v>数据表现_相关方参与度评估矩阵</v>
      </c>
      <c r="R244" t="s">
        <v>24</v>
      </c>
      <c r="S244" t="str">
        <f t="shared" si="73"/>
        <v>7数据表现</v>
      </c>
      <c r="T244" t="s">
        <v>24</v>
      </c>
      <c r="U244" t="str">
        <f t="shared" si="74"/>
        <v>相关方参与度评估矩阵</v>
      </c>
      <c r="V244" t="s">
        <v>24</v>
      </c>
      <c r="W244" t="s">
        <v>24</v>
      </c>
      <c r="X244" t="str">
        <f t="shared" si="75"/>
        <v/>
      </c>
      <c r="Y244" t="s">
        <v>24</v>
      </c>
      <c r="Z244" t="str">
        <f t="shared" si="76"/>
        <v>[数据表现](工具-数据表现)</v>
      </c>
      <c r="AA244" t="s">
        <v>24</v>
      </c>
      <c r="AB244" t="str">
        <f t="shared" si="77"/>
        <v>数据表现_相关方参与度评估矩阵</v>
      </c>
      <c r="AC244" t="s">
        <v>24</v>
      </c>
      <c r="AD244" t="str">
        <f t="shared" si="78"/>
        <v>7数据表现</v>
      </c>
      <c r="AE244" t="s">
        <v>24</v>
      </c>
      <c r="AF244" t="str">
        <f t="shared" si="79"/>
        <v>相关方参与度评估矩阵</v>
      </c>
      <c r="AG244" t="s">
        <v>24</v>
      </c>
    </row>
    <row r="245" spans="3:33">
      <c r="C245" s="2" t="s">
        <v>289</v>
      </c>
      <c r="D245" t="str">
        <f t="shared" si="69"/>
        <v>会议</v>
      </c>
      <c r="G245" t="s">
        <v>320</v>
      </c>
      <c r="I245" s="3" t="s">
        <v>395</v>
      </c>
      <c r="L245" t="s">
        <v>24</v>
      </c>
      <c r="M245" t="str">
        <f t="shared" si="70"/>
        <v>10.1 规划沟通管理</v>
      </c>
      <c r="N245" t="s">
        <v>24</v>
      </c>
      <c r="O245" t="str">
        <f t="shared" si="71"/>
        <v>会议</v>
      </c>
      <c r="P245" t="s">
        <v>24</v>
      </c>
      <c r="Q245" t="str">
        <f t="shared" si="72"/>
        <v>会议</v>
      </c>
      <c r="R245" t="s">
        <v>24</v>
      </c>
      <c r="S245" t="str">
        <f t="shared" si="73"/>
        <v>8会议</v>
      </c>
      <c r="T245" t="s">
        <v>24</v>
      </c>
      <c r="U245" t="str">
        <f t="shared" si="74"/>
        <v/>
      </c>
      <c r="V245" t="s">
        <v>24</v>
      </c>
      <c r="W245" t="s">
        <v>24</v>
      </c>
      <c r="X245" t="str">
        <f t="shared" si="75"/>
        <v/>
      </c>
      <c r="Y245" t="s">
        <v>24</v>
      </c>
      <c r="Z245" t="str">
        <f t="shared" si="76"/>
        <v>[会议](工具-会议)</v>
      </c>
      <c r="AA245" t="s">
        <v>24</v>
      </c>
      <c r="AB245" t="str">
        <f t="shared" si="77"/>
        <v>会议</v>
      </c>
      <c r="AC245" t="s">
        <v>24</v>
      </c>
      <c r="AD245" t="str">
        <f t="shared" si="78"/>
        <v>8会议</v>
      </c>
      <c r="AE245" t="s">
        <v>24</v>
      </c>
      <c r="AF245" t="str">
        <f t="shared" si="79"/>
        <v/>
      </c>
      <c r="AG245" t="s">
        <v>24</v>
      </c>
    </row>
    <row r="246" spans="3:33">
      <c r="C246" s="2" t="s">
        <v>290</v>
      </c>
      <c r="D246" t="str">
        <f t="shared" si="69"/>
        <v>沟通技术</v>
      </c>
      <c r="G246" t="s">
        <v>481</v>
      </c>
      <c r="I246" s="3" t="s">
        <v>506</v>
      </c>
      <c r="L246" t="s">
        <v>24</v>
      </c>
      <c r="M246" t="str">
        <f t="shared" si="70"/>
        <v>10.2 管理沟通</v>
      </c>
      <c r="N246" t="s">
        <v>24</v>
      </c>
      <c r="O246" t="str">
        <f t="shared" si="71"/>
        <v>沟通技术</v>
      </c>
      <c r="P246" t="s">
        <v>24</v>
      </c>
      <c r="Q246" t="str">
        <f t="shared" si="72"/>
        <v>沟通技术</v>
      </c>
      <c r="R246" t="s">
        <v>24</v>
      </c>
      <c r="S246" t="str">
        <f t="shared" si="73"/>
        <v>1沟通技术</v>
      </c>
      <c r="T246" t="s">
        <v>24</v>
      </c>
      <c r="U246" t="str">
        <f t="shared" si="74"/>
        <v/>
      </c>
      <c r="V246" t="s">
        <v>24</v>
      </c>
      <c r="W246" t="s">
        <v>24</v>
      </c>
      <c r="X246" t="str">
        <f t="shared" si="75"/>
        <v>10.2 管理沟通</v>
      </c>
      <c r="Y246" t="s">
        <v>24</v>
      </c>
      <c r="Z246" t="str">
        <f t="shared" si="76"/>
        <v>[沟通技术](工具-沟通技术)</v>
      </c>
      <c r="AA246" t="s">
        <v>24</v>
      </c>
      <c r="AB246" t="str">
        <f t="shared" si="77"/>
        <v>沟通技术</v>
      </c>
      <c r="AC246" t="s">
        <v>24</v>
      </c>
      <c r="AD246" t="str">
        <f t="shared" si="78"/>
        <v>1沟通技术</v>
      </c>
      <c r="AE246" t="s">
        <v>24</v>
      </c>
      <c r="AF246" t="str">
        <f t="shared" si="79"/>
        <v/>
      </c>
      <c r="AG246" t="s">
        <v>24</v>
      </c>
    </row>
    <row r="247" spans="3:33">
      <c r="C247" s="2" t="s">
        <v>290</v>
      </c>
      <c r="D247" t="str">
        <f t="shared" si="69"/>
        <v>沟通方法</v>
      </c>
      <c r="G247" t="s">
        <v>500</v>
      </c>
      <c r="I247" s="3" t="s">
        <v>507</v>
      </c>
      <c r="L247" t="s">
        <v>24</v>
      </c>
      <c r="M247" t="str">
        <f t="shared" si="70"/>
        <v>10.2 管理沟通</v>
      </c>
      <c r="N247" t="s">
        <v>24</v>
      </c>
      <c r="O247" t="str">
        <f t="shared" si="71"/>
        <v>沟通方法</v>
      </c>
      <c r="P247" t="s">
        <v>24</v>
      </c>
      <c r="Q247" t="str">
        <f t="shared" si="72"/>
        <v>沟通方法</v>
      </c>
      <c r="R247" t="s">
        <v>24</v>
      </c>
      <c r="S247" t="str">
        <f t="shared" si="73"/>
        <v>2沟通方法</v>
      </c>
      <c r="T247" t="s">
        <v>24</v>
      </c>
      <c r="U247" t="str">
        <f t="shared" si="74"/>
        <v/>
      </c>
      <c r="V247" t="s">
        <v>24</v>
      </c>
      <c r="W247" t="s">
        <v>24</v>
      </c>
      <c r="X247" t="str">
        <f t="shared" si="75"/>
        <v/>
      </c>
      <c r="Y247" t="s">
        <v>24</v>
      </c>
      <c r="Z247" t="str">
        <f t="shared" si="76"/>
        <v>[沟通方法](工具-沟通方法)</v>
      </c>
      <c r="AA247" t="s">
        <v>24</v>
      </c>
      <c r="AB247" t="str">
        <f t="shared" si="77"/>
        <v>沟通方法</v>
      </c>
      <c r="AC247" t="s">
        <v>24</v>
      </c>
      <c r="AD247" t="str">
        <f t="shared" si="78"/>
        <v>2沟通方法</v>
      </c>
      <c r="AE247" t="s">
        <v>24</v>
      </c>
      <c r="AF247" t="str">
        <f t="shared" si="79"/>
        <v/>
      </c>
      <c r="AG247" t="s">
        <v>24</v>
      </c>
    </row>
    <row r="248" spans="3:33">
      <c r="C248" s="2" t="s">
        <v>290</v>
      </c>
      <c r="D248" t="str">
        <f t="shared" si="69"/>
        <v>沟通技能_沟通胜任力</v>
      </c>
      <c r="G248" t="s">
        <v>508</v>
      </c>
      <c r="H248" s="3" t="s">
        <v>509</v>
      </c>
      <c r="I248" s="3" t="s">
        <v>510</v>
      </c>
      <c r="J248" s="3" t="s">
        <v>509</v>
      </c>
      <c r="L248" t="s">
        <v>24</v>
      </c>
      <c r="M248" t="str">
        <f t="shared" si="70"/>
        <v>10.2 管理沟通</v>
      </c>
      <c r="N248" t="s">
        <v>24</v>
      </c>
      <c r="O248" t="str">
        <f t="shared" si="71"/>
        <v>沟通技能</v>
      </c>
      <c r="P248" t="s">
        <v>24</v>
      </c>
      <c r="Q248" t="str">
        <f t="shared" si="72"/>
        <v>沟通技能_沟通胜任力</v>
      </c>
      <c r="R248" t="s">
        <v>24</v>
      </c>
      <c r="S248" t="str">
        <f t="shared" si="73"/>
        <v>3沟通技能</v>
      </c>
      <c r="T248" t="s">
        <v>24</v>
      </c>
      <c r="U248" t="str">
        <f t="shared" si="74"/>
        <v>沟通胜任力</v>
      </c>
      <c r="V248" t="s">
        <v>24</v>
      </c>
      <c r="W248" t="s">
        <v>24</v>
      </c>
      <c r="X248" t="str">
        <f t="shared" si="75"/>
        <v/>
      </c>
      <c r="Y248" t="s">
        <v>24</v>
      </c>
      <c r="Z248" t="str">
        <f t="shared" si="76"/>
        <v>[沟通技能](工具-沟通技能)</v>
      </c>
      <c r="AA248" t="s">
        <v>24</v>
      </c>
      <c r="AB248" t="str">
        <f t="shared" si="77"/>
        <v>沟通技能_沟通胜任力</v>
      </c>
      <c r="AC248" t="s">
        <v>24</v>
      </c>
      <c r="AD248" t="str">
        <f t="shared" si="78"/>
        <v>3沟通技能</v>
      </c>
      <c r="AE248" t="s">
        <v>24</v>
      </c>
      <c r="AF248" t="str">
        <f t="shared" si="79"/>
        <v>沟通胜任力</v>
      </c>
      <c r="AG248" t="s">
        <v>24</v>
      </c>
    </row>
    <row r="249" spans="3:33">
      <c r="C249" s="2" t="s">
        <v>290</v>
      </c>
      <c r="D249" t="str">
        <f t="shared" si="69"/>
        <v>沟通技能_反馈</v>
      </c>
      <c r="G249" t="s">
        <v>508</v>
      </c>
      <c r="H249" s="3" t="s">
        <v>511</v>
      </c>
      <c r="I249" s="3" t="s">
        <v>510</v>
      </c>
      <c r="J249" s="3" t="s">
        <v>511</v>
      </c>
      <c r="L249" t="s">
        <v>24</v>
      </c>
      <c r="M249" t="str">
        <f t="shared" si="70"/>
        <v>10.2 管理沟通</v>
      </c>
      <c r="N249" t="s">
        <v>24</v>
      </c>
      <c r="O249" t="str">
        <f t="shared" si="71"/>
        <v>沟通技能</v>
      </c>
      <c r="P249" t="s">
        <v>24</v>
      </c>
      <c r="Q249" t="str">
        <f t="shared" si="72"/>
        <v>沟通技能_反馈</v>
      </c>
      <c r="R249" t="s">
        <v>24</v>
      </c>
      <c r="S249" t="str">
        <f t="shared" si="73"/>
        <v>3沟通技能</v>
      </c>
      <c r="T249" t="s">
        <v>24</v>
      </c>
      <c r="U249" t="str">
        <f t="shared" si="74"/>
        <v>反馈</v>
      </c>
      <c r="V249" t="s">
        <v>24</v>
      </c>
      <c r="W249" t="s">
        <v>24</v>
      </c>
      <c r="X249" t="str">
        <f t="shared" si="75"/>
        <v/>
      </c>
      <c r="Y249" t="s">
        <v>24</v>
      </c>
      <c r="Z249" t="str">
        <f t="shared" si="76"/>
        <v/>
      </c>
      <c r="AA249" t="s">
        <v>24</v>
      </c>
      <c r="AB249" t="str">
        <f t="shared" si="77"/>
        <v>沟通技能_反馈</v>
      </c>
      <c r="AC249" t="s">
        <v>24</v>
      </c>
      <c r="AD249" t="str">
        <f t="shared" si="78"/>
        <v/>
      </c>
      <c r="AE249" t="s">
        <v>24</v>
      </c>
      <c r="AF249" t="str">
        <f t="shared" si="79"/>
        <v>反馈</v>
      </c>
      <c r="AG249" t="s">
        <v>24</v>
      </c>
    </row>
    <row r="250" spans="3:33">
      <c r="C250" s="2" t="s">
        <v>290</v>
      </c>
      <c r="D250" t="str">
        <f t="shared" si="69"/>
        <v>沟通技能_非言语</v>
      </c>
      <c r="G250" t="s">
        <v>508</v>
      </c>
      <c r="H250" s="3" t="s">
        <v>512</v>
      </c>
      <c r="I250" s="3" t="s">
        <v>510</v>
      </c>
      <c r="J250" s="3" t="s">
        <v>512</v>
      </c>
      <c r="L250" t="s">
        <v>24</v>
      </c>
      <c r="M250" t="str">
        <f t="shared" si="70"/>
        <v>10.2 管理沟通</v>
      </c>
      <c r="N250" t="s">
        <v>24</v>
      </c>
      <c r="O250" t="str">
        <f t="shared" si="71"/>
        <v>沟通技能</v>
      </c>
      <c r="P250" t="s">
        <v>24</v>
      </c>
      <c r="Q250" t="str">
        <f t="shared" si="72"/>
        <v>沟通技能_非言语</v>
      </c>
      <c r="R250" t="s">
        <v>24</v>
      </c>
      <c r="S250" t="str">
        <f t="shared" si="73"/>
        <v>3沟通技能</v>
      </c>
      <c r="T250" t="s">
        <v>24</v>
      </c>
      <c r="U250" t="str">
        <f t="shared" si="74"/>
        <v>非言语</v>
      </c>
      <c r="V250" t="s">
        <v>24</v>
      </c>
      <c r="W250" t="s">
        <v>24</v>
      </c>
      <c r="X250" t="str">
        <f t="shared" si="75"/>
        <v/>
      </c>
      <c r="Y250" t="s">
        <v>24</v>
      </c>
      <c r="Z250" t="str">
        <f t="shared" si="76"/>
        <v/>
      </c>
      <c r="AA250" t="s">
        <v>24</v>
      </c>
      <c r="AB250" t="str">
        <f t="shared" si="77"/>
        <v>沟通技能_非言语</v>
      </c>
      <c r="AC250" t="s">
        <v>24</v>
      </c>
      <c r="AD250" t="str">
        <f t="shared" si="78"/>
        <v/>
      </c>
      <c r="AE250" t="s">
        <v>24</v>
      </c>
      <c r="AF250" t="str">
        <f t="shared" si="79"/>
        <v>非言语</v>
      </c>
      <c r="AG250" t="s">
        <v>24</v>
      </c>
    </row>
    <row r="251" spans="3:33">
      <c r="C251" s="2" t="s">
        <v>290</v>
      </c>
      <c r="D251" t="str">
        <f t="shared" si="69"/>
        <v>沟通技能_演示</v>
      </c>
      <c r="G251" t="s">
        <v>508</v>
      </c>
      <c r="H251" s="3" t="s">
        <v>513</v>
      </c>
      <c r="I251" s="3" t="s">
        <v>510</v>
      </c>
      <c r="J251" s="3" t="s">
        <v>513</v>
      </c>
      <c r="L251" t="s">
        <v>24</v>
      </c>
      <c r="M251" t="str">
        <f t="shared" si="70"/>
        <v>10.2 管理沟通</v>
      </c>
      <c r="N251" t="s">
        <v>24</v>
      </c>
      <c r="O251" t="str">
        <f t="shared" si="71"/>
        <v>沟通技能</v>
      </c>
      <c r="P251" t="s">
        <v>24</v>
      </c>
      <c r="Q251" t="str">
        <f t="shared" si="72"/>
        <v>沟通技能_演示</v>
      </c>
      <c r="R251" t="s">
        <v>24</v>
      </c>
      <c r="S251" t="str">
        <f t="shared" si="73"/>
        <v>3沟通技能</v>
      </c>
      <c r="T251" t="s">
        <v>24</v>
      </c>
      <c r="U251" t="str">
        <f t="shared" si="74"/>
        <v>演示</v>
      </c>
      <c r="V251" t="s">
        <v>24</v>
      </c>
      <c r="W251" t="s">
        <v>24</v>
      </c>
      <c r="X251" t="str">
        <f t="shared" si="75"/>
        <v/>
      </c>
      <c r="Y251" t="s">
        <v>24</v>
      </c>
      <c r="Z251" t="str">
        <f t="shared" si="76"/>
        <v/>
      </c>
      <c r="AA251" t="s">
        <v>24</v>
      </c>
      <c r="AB251" t="str">
        <f t="shared" si="77"/>
        <v>沟通技能_演示</v>
      </c>
      <c r="AC251" t="s">
        <v>24</v>
      </c>
      <c r="AD251" t="str">
        <f t="shared" si="78"/>
        <v/>
      </c>
      <c r="AE251" t="s">
        <v>24</v>
      </c>
      <c r="AF251" t="str">
        <f t="shared" si="79"/>
        <v>演示</v>
      </c>
      <c r="AG251" t="s">
        <v>24</v>
      </c>
    </row>
    <row r="252" spans="3:33">
      <c r="C252" s="2" t="s">
        <v>290</v>
      </c>
      <c r="D252" t="str">
        <f t="shared" si="69"/>
        <v>项目管理信息系统</v>
      </c>
      <c r="G252" t="s">
        <v>323</v>
      </c>
      <c r="I252" s="3" t="s">
        <v>383</v>
      </c>
      <c r="L252" t="s">
        <v>24</v>
      </c>
      <c r="M252" t="str">
        <f t="shared" si="70"/>
        <v>10.2 管理沟通</v>
      </c>
      <c r="N252" t="s">
        <v>24</v>
      </c>
      <c r="O252" t="str">
        <f t="shared" si="71"/>
        <v>项目管理信息系统</v>
      </c>
      <c r="P252" t="s">
        <v>24</v>
      </c>
      <c r="Q252" t="str">
        <f t="shared" si="72"/>
        <v>项目管理信息系统</v>
      </c>
      <c r="R252" t="s">
        <v>24</v>
      </c>
      <c r="S252" t="str">
        <f t="shared" si="73"/>
        <v>4项目管理信息系统</v>
      </c>
      <c r="T252" t="s">
        <v>24</v>
      </c>
      <c r="U252" t="str">
        <f t="shared" si="74"/>
        <v/>
      </c>
      <c r="V252" t="s">
        <v>24</v>
      </c>
      <c r="W252" t="s">
        <v>24</v>
      </c>
      <c r="X252" t="str">
        <f t="shared" si="75"/>
        <v/>
      </c>
      <c r="Y252" t="s">
        <v>24</v>
      </c>
      <c r="Z252" t="str">
        <f t="shared" si="76"/>
        <v>[项目管理信息系统](工具-项目管理信息系统)</v>
      </c>
      <c r="AA252" t="s">
        <v>24</v>
      </c>
      <c r="AB252" t="str">
        <f t="shared" si="77"/>
        <v>项目管理信息系统</v>
      </c>
      <c r="AC252" t="s">
        <v>24</v>
      </c>
      <c r="AD252" t="str">
        <f t="shared" si="78"/>
        <v>4项目管理信息系统</v>
      </c>
      <c r="AE252" t="s">
        <v>24</v>
      </c>
      <c r="AF252" t="str">
        <f t="shared" si="79"/>
        <v/>
      </c>
      <c r="AG252" t="s">
        <v>24</v>
      </c>
    </row>
    <row r="253" spans="3:33">
      <c r="C253" s="2" t="s">
        <v>290</v>
      </c>
      <c r="D253" t="str">
        <f t="shared" si="69"/>
        <v>项目报告</v>
      </c>
      <c r="G253" t="s">
        <v>514</v>
      </c>
      <c r="I253" s="3" t="s">
        <v>515</v>
      </c>
      <c r="L253" t="s">
        <v>24</v>
      </c>
      <c r="M253" t="str">
        <f t="shared" si="70"/>
        <v>10.2 管理沟通</v>
      </c>
      <c r="N253" t="s">
        <v>24</v>
      </c>
      <c r="O253" t="str">
        <f t="shared" si="71"/>
        <v>项目报告</v>
      </c>
      <c r="P253" t="s">
        <v>24</v>
      </c>
      <c r="Q253" t="str">
        <f t="shared" si="72"/>
        <v>项目报告</v>
      </c>
      <c r="R253" t="s">
        <v>24</v>
      </c>
      <c r="S253" t="str">
        <f t="shared" si="73"/>
        <v>5项目报告</v>
      </c>
      <c r="T253" t="s">
        <v>24</v>
      </c>
      <c r="U253" t="str">
        <f t="shared" si="74"/>
        <v/>
      </c>
      <c r="V253" t="s">
        <v>24</v>
      </c>
      <c r="W253" t="s">
        <v>24</v>
      </c>
      <c r="X253" t="str">
        <f t="shared" si="75"/>
        <v/>
      </c>
      <c r="Y253" t="s">
        <v>24</v>
      </c>
      <c r="Z253" t="str">
        <f t="shared" si="76"/>
        <v>[项目报告](工具-项目报告)</v>
      </c>
      <c r="AA253" t="s">
        <v>24</v>
      </c>
      <c r="AB253" t="str">
        <f t="shared" si="77"/>
        <v>项目报告</v>
      </c>
      <c r="AC253" t="s">
        <v>24</v>
      </c>
      <c r="AD253" t="str">
        <f t="shared" si="78"/>
        <v>5项目报告</v>
      </c>
      <c r="AE253" t="s">
        <v>24</v>
      </c>
      <c r="AF253" t="str">
        <f t="shared" si="79"/>
        <v/>
      </c>
      <c r="AG253" t="s">
        <v>24</v>
      </c>
    </row>
    <row r="254" spans="3:33">
      <c r="C254" s="2" t="s">
        <v>290</v>
      </c>
      <c r="D254" t="str">
        <f t="shared" si="69"/>
        <v>人际关系与团队技能_积极倾听</v>
      </c>
      <c r="G254" t="s">
        <v>315</v>
      </c>
      <c r="H254" s="3" t="s">
        <v>330</v>
      </c>
      <c r="I254" s="3" t="s">
        <v>362</v>
      </c>
      <c r="J254" s="3" t="s">
        <v>330</v>
      </c>
      <c r="L254" t="s">
        <v>24</v>
      </c>
      <c r="M254" t="str">
        <f t="shared" si="70"/>
        <v>10.2 管理沟通</v>
      </c>
      <c r="N254" t="s">
        <v>24</v>
      </c>
      <c r="O254" t="str">
        <f t="shared" si="71"/>
        <v>人际关系与团队技能</v>
      </c>
      <c r="P254" t="s">
        <v>24</v>
      </c>
      <c r="Q254" t="str">
        <f t="shared" si="72"/>
        <v>人际关系与团队技能_积极倾听</v>
      </c>
      <c r="R254" t="s">
        <v>24</v>
      </c>
      <c r="S254" t="str">
        <f t="shared" si="73"/>
        <v>6人际关系与团队技能</v>
      </c>
      <c r="T254" t="s">
        <v>24</v>
      </c>
      <c r="U254" t="str">
        <f t="shared" si="74"/>
        <v>积极倾听</v>
      </c>
      <c r="V254" t="s">
        <v>24</v>
      </c>
      <c r="W254" t="s">
        <v>24</v>
      </c>
      <c r="X254" t="str">
        <f t="shared" si="75"/>
        <v/>
      </c>
      <c r="Y254" t="s">
        <v>24</v>
      </c>
      <c r="Z254" t="str">
        <f t="shared" si="76"/>
        <v>[人际关系与团队技能](工具-人际关系与团队技能)</v>
      </c>
      <c r="AA254" t="s">
        <v>24</v>
      </c>
      <c r="AB254" t="str">
        <f t="shared" si="77"/>
        <v>人际关系与团队技能_积极倾听</v>
      </c>
      <c r="AC254" t="s">
        <v>24</v>
      </c>
      <c r="AD254" t="str">
        <f t="shared" si="78"/>
        <v>6人际关系与团队技能</v>
      </c>
      <c r="AE254" t="s">
        <v>24</v>
      </c>
      <c r="AF254" t="str">
        <f t="shared" si="79"/>
        <v>积极倾听</v>
      </c>
      <c r="AG254" t="s">
        <v>24</v>
      </c>
    </row>
    <row r="255" spans="3:33">
      <c r="C255" s="2" t="s">
        <v>290</v>
      </c>
      <c r="D255" t="str">
        <f t="shared" si="69"/>
        <v>人际关系与团队技能_冲突管理</v>
      </c>
      <c r="G255" t="s">
        <v>315</v>
      </c>
      <c r="H255" s="3" t="s">
        <v>316</v>
      </c>
      <c r="I255" s="3" t="s">
        <v>362</v>
      </c>
      <c r="J255" s="3" t="s">
        <v>316</v>
      </c>
      <c r="L255" t="s">
        <v>24</v>
      </c>
      <c r="M255" t="str">
        <f t="shared" si="70"/>
        <v>10.2 管理沟通</v>
      </c>
      <c r="N255" t="s">
        <v>24</v>
      </c>
      <c r="O255" t="str">
        <f t="shared" si="71"/>
        <v>人际关系与团队技能</v>
      </c>
      <c r="P255" t="s">
        <v>24</v>
      </c>
      <c r="Q255" t="str">
        <f t="shared" si="72"/>
        <v>人际关系与团队技能_冲突管理</v>
      </c>
      <c r="R255" t="s">
        <v>24</v>
      </c>
      <c r="S255" t="str">
        <f t="shared" si="73"/>
        <v>6人际关系与团队技能</v>
      </c>
      <c r="T255" t="s">
        <v>24</v>
      </c>
      <c r="U255" t="str">
        <f t="shared" si="74"/>
        <v>冲突管理</v>
      </c>
      <c r="V255" t="s">
        <v>24</v>
      </c>
      <c r="W255" t="s">
        <v>24</v>
      </c>
      <c r="X255" t="str">
        <f t="shared" si="75"/>
        <v/>
      </c>
      <c r="Y255" t="s">
        <v>24</v>
      </c>
      <c r="Z255" t="str">
        <f t="shared" si="76"/>
        <v/>
      </c>
      <c r="AA255" t="s">
        <v>24</v>
      </c>
      <c r="AB255" t="str">
        <f t="shared" si="77"/>
        <v>人际关系与团队技能_冲突管理</v>
      </c>
      <c r="AC255" t="s">
        <v>24</v>
      </c>
      <c r="AD255" t="str">
        <f t="shared" si="78"/>
        <v/>
      </c>
      <c r="AE255" t="s">
        <v>24</v>
      </c>
      <c r="AF255" t="str">
        <f t="shared" si="79"/>
        <v>冲突管理</v>
      </c>
      <c r="AG255" t="s">
        <v>24</v>
      </c>
    </row>
    <row r="256" spans="3:33">
      <c r="C256" s="2" t="s">
        <v>290</v>
      </c>
      <c r="D256" t="str">
        <f t="shared" si="69"/>
        <v>人际关系与团队技能_文化意识</v>
      </c>
      <c r="G256" t="s">
        <v>315</v>
      </c>
      <c r="H256" s="3" t="s">
        <v>503</v>
      </c>
      <c r="I256" s="3" t="s">
        <v>362</v>
      </c>
      <c r="J256" s="3" t="s">
        <v>503</v>
      </c>
      <c r="L256" t="s">
        <v>24</v>
      </c>
      <c r="M256" t="str">
        <f t="shared" si="70"/>
        <v>10.2 管理沟通</v>
      </c>
      <c r="N256" t="s">
        <v>24</v>
      </c>
      <c r="O256" t="str">
        <f t="shared" si="71"/>
        <v>人际关系与团队技能</v>
      </c>
      <c r="P256" t="s">
        <v>24</v>
      </c>
      <c r="Q256" t="str">
        <f t="shared" si="72"/>
        <v>人际关系与团队技能_文化意识</v>
      </c>
      <c r="R256" t="s">
        <v>24</v>
      </c>
      <c r="S256" t="str">
        <f t="shared" si="73"/>
        <v>6人际关系与团队技能</v>
      </c>
      <c r="T256" t="s">
        <v>24</v>
      </c>
      <c r="U256" t="str">
        <f t="shared" si="74"/>
        <v>文化意识</v>
      </c>
      <c r="V256" t="s">
        <v>24</v>
      </c>
      <c r="W256" t="s">
        <v>24</v>
      </c>
      <c r="X256" t="str">
        <f t="shared" si="75"/>
        <v/>
      </c>
      <c r="Y256" t="s">
        <v>24</v>
      </c>
      <c r="Z256" t="str">
        <f t="shared" si="76"/>
        <v/>
      </c>
      <c r="AA256" t="s">
        <v>24</v>
      </c>
      <c r="AB256" t="str">
        <f t="shared" si="77"/>
        <v>人际关系与团队技能_文化意识</v>
      </c>
      <c r="AC256" t="s">
        <v>24</v>
      </c>
      <c r="AD256" t="str">
        <f t="shared" si="78"/>
        <v/>
      </c>
      <c r="AE256" t="s">
        <v>24</v>
      </c>
      <c r="AF256" t="str">
        <f t="shared" si="79"/>
        <v>文化意识</v>
      </c>
      <c r="AG256" t="s">
        <v>24</v>
      </c>
    </row>
    <row r="257" spans="3:33">
      <c r="C257" s="2" t="s">
        <v>290</v>
      </c>
      <c r="D257" t="str">
        <f t="shared" si="69"/>
        <v>人际关系与团队技能_会议管理</v>
      </c>
      <c r="G257" t="s">
        <v>315</v>
      </c>
      <c r="H257" s="3" t="s">
        <v>319</v>
      </c>
      <c r="I257" s="3" t="s">
        <v>362</v>
      </c>
      <c r="J257" s="3" t="s">
        <v>319</v>
      </c>
      <c r="L257" t="s">
        <v>24</v>
      </c>
      <c r="M257" t="str">
        <f t="shared" si="70"/>
        <v>10.2 管理沟通</v>
      </c>
      <c r="N257" t="s">
        <v>24</v>
      </c>
      <c r="O257" t="str">
        <f t="shared" si="71"/>
        <v>人际关系与团队技能</v>
      </c>
      <c r="P257" t="s">
        <v>24</v>
      </c>
      <c r="Q257" t="str">
        <f t="shared" si="72"/>
        <v>人际关系与团队技能_会议管理</v>
      </c>
      <c r="R257" t="s">
        <v>24</v>
      </c>
      <c r="S257" t="str">
        <f t="shared" si="73"/>
        <v>6人际关系与团队技能</v>
      </c>
      <c r="T257" t="s">
        <v>24</v>
      </c>
      <c r="U257" t="str">
        <f t="shared" si="74"/>
        <v>会议管理</v>
      </c>
      <c r="V257" t="s">
        <v>24</v>
      </c>
      <c r="W257" t="s">
        <v>24</v>
      </c>
      <c r="X257" t="str">
        <f t="shared" si="75"/>
        <v/>
      </c>
      <c r="Y257" t="s">
        <v>24</v>
      </c>
      <c r="Z257" t="str">
        <f t="shared" si="76"/>
        <v/>
      </c>
      <c r="AA257" t="s">
        <v>24</v>
      </c>
      <c r="AB257" t="str">
        <f t="shared" si="77"/>
        <v>人际关系与团队技能_会议管理</v>
      </c>
      <c r="AC257" t="s">
        <v>24</v>
      </c>
      <c r="AD257" t="str">
        <f t="shared" si="78"/>
        <v/>
      </c>
      <c r="AE257" t="s">
        <v>24</v>
      </c>
      <c r="AF257" t="str">
        <f t="shared" si="79"/>
        <v>会议管理</v>
      </c>
      <c r="AG257" t="s">
        <v>24</v>
      </c>
    </row>
    <row r="258" spans="3:33">
      <c r="C258" s="2" t="s">
        <v>290</v>
      </c>
      <c r="D258" t="str">
        <f t="shared" si="69"/>
        <v>人际关系与团队技能_人际交往</v>
      </c>
      <c r="G258" t="s">
        <v>315</v>
      </c>
      <c r="H258" s="3" t="s">
        <v>333</v>
      </c>
      <c r="I258" s="3" t="s">
        <v>362</v>
      </c>
      <c r="J258" s="3" t="s">
        <v>333</v>
      </c>
      <c r="L258" t="s">
        <v>24</v>
      </c>
      <c r="M258" t="str">
        <f t="shared" si="70"/>
        <v>10.2 管理沟通</v>
      </c>
      <c r="N258" t="s">
        <v>24</v>
      </c>
      <c r="O258" t="str">
        <f t="shared" si="71"/>
        <v>人际关系与团队技能</v>
      </c>
      <c r="P258" t="s">
        <v>24</v>
      </c>
      <c r="Q258" t="str">
        <f t="shared" si="72"/>
        <v>人际关系与团队技能_人际交往</v>
      </c>
      <c r="R258" t="s">
        <v>24</v>
      </c>
      <c r="S258" t="str">
        <f t="shared" si="73"/>
        <v>6人际关系与团队技能</v>
      </c>
      <c r="T258" t="s">
        <v>24</v>
      </c>
      <c r="U258" t="str">
        <f t="shared" si="74"/>
        <v>人际交往</v>
      </c>
      <c r="V258" t="s">
        <v>24</v>
      </c>
      <c r="W258" t="s">
        <v>24</v>
      </c>
      <c r="X258" t="str">
        <f t="shared" si="75"/>
        <v/>
      </c>
      <c r="Y258" t="s">
        <v>24</v>
      </c>
      <c r="Z258" t="str">
        <f t="shared" si="76"/>
        <v/>
      </c>
      <c r="AA258" t="s">
        <v>24</v>
      </c>
      <c r="AB258" t="str">
        <f t="shared" si="77"/>
        <v>人际关系与团队技能_人际交往</v>
      </c>
      <c r="AC258" t="s">
        <v>24</v>
      </c>
      <c r="AD258" t="str">
        <f t="shared" si="78"/>
        <v/>
      </c>
      <c r="AE258" t="s">
        <v>24</v>
      </c>
      <c r="AF258" t="str">
        <f t="shared" si="79"/>
        <v>人际交往</v>
      </c>
      <c r="AG258" t="s">
        <v>24</v>
      </c>
    </row>
    <row r="259" spans="3:33">
      <c r="C259" s="2" t="s">
        <v>290</v>
      </c>
      <c r="D259" t="str">
        <f t="shared" si="69"/>
        <v>人际关系与团队技能_政治意识</v>
      </c>
      <c r="G259" t="s">
        <v>315</v>
      </c>
      <c r="H259" s="3" t="s">
        <v>334</v>
      </c>
      <c r="I259" s="3" t="s">
        <v>362</v>
      </c>
      <c r="J259" s="3" t="s">
        <v>334</v>
      </c>
      <c r="L259" t="s">
        <v>24</v>
      </c>
      <c r="M259" t="str">
        <f t="shared" si="70"/>
        <v>10.2 管理沟通</v>
      </c>
      <c r="N259" t="s">
        <v>24</v>
      </c>
      <c r="O259" t="str">
        <f t="shared" si="71"/>
        <v>人际关系与团队技能</v>
      </c>
      <c r="P259" t="s">
        <v>24</v>
      </c>
      <c r="Q259" t="str">
        <f t="shared" si="72"/>
        <v>人际关系与团队技能_政治意识</v>
      </c>
      <c r="R259" t="s">
        <v>24</v>
      </c>
      <c r="S259" t="str">
        <f t="shared" si="73"/>
        <v>6人际关系与团队技能</v>
      </c>
      <c r="T259" t="s">
        <v>24</v>
      </c>
      <c r="U259" t="str">
        <f t="shared" si="74"/>
        <v>政治意识</v>
      </c>
      <c r="V259" t="s">
        <v>24</v>
      </c>
      <c r="W259" t="s">
        <v>24</v>
      </c>
      <c r="X259" t="str">
        <f t="shared" si="75"/>
        <v/>
      </c>
      <c r="Y259" t="s">
        <v>24</v>
      </c>
      <c r="Z259" t="str">
        <f t="shared" si="76"/>
        <v/>
      </c>
      <c r="AA259" t="s">
        <v>24</v>
      </c>
      <c r="AB259" t="str">
        <f t="shared" si="77"/>
        <v>人际关系与团队技能_政治意识</v>
      </c>
      <c r="AC259" t="s">
        <v>24</v>
      </c>
      <c r="AD259" t="str">
        <f t="shared" si="78"/>
        <v/>
      </c>
      <c r="AE259" t="s">
        <v>24</v>
      </c>
      <c r="AF259" t="str">
        <f t="shared" si="79"/>
        <v>政治意识</v>
      </c>
      <c r="AG259" t="s">
        <v>24</v>
      </c>
    </row>
    <row r="260" spans="3:33">
      <c r="C260" s="2" t="s">
        <v>290</v>
      </c>
      <c r="D260" t="str">
        <f t="shared" si="69"/>
        <v>会议</v>
      </c>
      <c r="G260" t="s">
        <v>320</v>
      </c>
      <c r="I260" s="3" t="s">
        <v>436</v>
      </c>
      <c r="L260" t="s">
        <v>24</v>
      </c>
      <c r="M260" t="str">
        <f t="shared" si="70"/>
        <v>10.2 管理沟通</v>
      </c>
      <c r="N260" t="s">
        <v>24</v>
      </c>
      <c r="O260" t="str">
        <f t="shared" si="71"/>
        <v>会议</v>
      </c>
      <c r="P260" t="s">
        <v>24</v>
      </c>
      <c r="Q260" t="str">
        <f t="shared" si="72"/>
        <v>会议</v>
      </c>
      <c r="R260" t="s">
        <v>24</v>
      </c>
      <c r="S260" t="str">
        <f t="shared" si="73"/>
        <v>7会议</v>
      </c>
      <c r="T260" t="s">
        <v>24</v>
      </c>
      <c r="U260" t="str">
        <f t="shared" si="74"/>
        <v/>
      </c>
      <c r="V260" t="s">
        <v>24</v>
      </c>
      <c r="W260" t="s">
        <v>24</v>
      </c>
      <c r="X260" t="str">
        <f t="shared" si="75"/>
        <v/>
      </c>
      <c r="Y260" t="s">
        <v>24</v>
      </c>
      <c r="Z260" t="str">
        <f t="shared" si="76"/>
        <v>[会议](工具-会议)</v>
      </c>
      <c r="AA260" t="s">
        <v>24</v>
      </c>
      <c r="AB260" t="str">
        <f t="shared" si="77"/>
        <v>会议</v>
      </c>
      <c r="AC260" t="s">
        <v>24</v>
      </c>
      <c r="AD260" t="str">
        <f t="shared" si="78"/>
        <v>7会议</v>
      </c>
      <c r="AE260" t="s">
        <v>24</v>
      </c>
      <c r="AF260" t="str">
        <f t="shared" si="79"/>
        <v/>
      </c>
      <c r="AG260" t="s">
        <v>24</v>
      </c>
    </row>
    <row r="261" spans="3:33">
      <c r="C261" s="2" t="s">
        <v>291</v>
      </c>
      <c r="D261" t="str">
        <f t="shared" si="69"/>
        <v>专家判断</v>
      </c>
      <c r="G261" s="3" t="s">
        <v>269</v>
      </c>
      <c r="I261" s="3" t="s">
        <v>309</v>
      </c>
      <c r="L261" t="s">
        <v>24</v>
      </c>
      <c r="M261" t="str">
        <f t="shared" si="70"/>
        <v>10.3 监督沟通</v>
      </c>
      <c r="N261" t="s">
        <v>24</v>
      </c>
      <c r="O261" t="str">
        <f t="shared" si="71"/>
        <v>专家判断</v>
      </c>
      <c r="P261" t="s">
        <v>24</v>
      </c>
      <c r="Q261" t="str">
        <f t="shared" si="72"/>
        <v>专家判断</v>
      </c>
      <c r="R261" t="s">
        <v>24</v>
      </c>
      <c r="S261" t="str">
        <f t="shared" si="73"/>
        <v>1专家判断</v>
      </c>
      <c r="T261" t="s">
        <v>24</v>
      </c>
      <c r="U261" t="str">
        <f t="shared" si="74"/>
        <v/>
      </c>
      <c r="V261" t="s">
        <v>24</v>
      </c>
      <c r="W261" t="s">
        <v>24</v>
      </c>
      <c r="X261" t="str">
        <f t="shared" si="75"/>
        <v>10.3 监督沟通</v>
      </c>
      <c r="Y261" t="s">
        <v>24</v>
      </c>
      <c r="Z261" t="str">
        <f t="shared" si="76"/>
        <v>[专家判断](工具-专家判断)</v>
      </c>
      <c r="AA261" t="s">
        <v>24</v>
      </c>
      <c r="AB261" t="str">
        <f t="shared" si="77"/>
        <v>专家判断</v>
      </c>
      <c r="AC261" t="s">
        <v>24</v>
      </c>
      <c r="AD261" t="str">
        <f t="shared" si="78"/>
        <v>1专家判断</v>
      </c>
      <c r="AE261" t="s">
        <v>24</v>
      </c>
      <c r="AF261" t="str">
        <f t="shared" si="79"/>
        <v/>
      </c>
      <c r="AG261" t="s">
        <v>24</v>
      </c>
    </row>
    <row r="262" spans="3:33">
      <c r="C262" s="2" t="s">
        <v>291</v>
      </c>
      <c r="D262" t="str">
        <f t="shared" si="69"/>
        <v>项目管理信息系统</v>
      </c>
      <c r="G262" s="3" t="s">
        <v>323</v>
      </c>
      <c r="I262" s="3" t="s">
        <v>324</v>
      </c>
      <c r="L262" t="s">
        <v>24</v>
      </c>
      <c r="M262" t="str">
        <f t="shared" si="70"/>
        <v>10.3 监督沟通</v>
      </c>
      <c r="N262" t="s">
        <v>24</v>
      </c>
      <c r="O262" t="str">
        <f t="shared" si="71"/>
        <v>项目管理信息系统</v>
      </c>
      <c r="P262" t="s">
        <v>24</v>
      </c>
      <c r="Q262" t="str">
        <f t="shared" si="72"/>
        <v>项目管理信息系统</v>
      </c>
      <c r="R262" t="s">
        <v>24</v>
      </c>
      <c r="S262" t="str">
        <f t="shared" si="73"/>
        <v>2项目管理信息系统</v>
      </c>
      <c r="T262" t="s">
        <v>24</v>
      </c>
      <c r="U262" t="str">
        <f t="shared" si="74"/>
        <v/>
      </c>
      <c r="V262" t="s">
        <v>24</v>
      </c>
      <c r="W262" t="s">
        <v>24</v>
      </c>
      <c r="X262" t="str">
        <f t="shared" si="75"/>
        <v/>
      </c>
      <c r="Y262" t="s">
        <v>24</v>
      </c>
      <c r="Z262" t="str">
        <f t="shared" si="76"/>
        <v>[项目管理信息系统](工具-项目管理信息系统)</v>
      </c>
      <c r="AA262" t="s">
        <v>24</v>
      </c>
      <c r="AB262" t="str">
        <f t="shared" si="77"/>
        <v>项目管理信息系统</v>
      </c>
      <c r="AC262" t="s">
        <v>24</v>
      </c>
      <c r="AD262" t="str">
        <f t="shared" si="78"/>
        <v>2项目管理信息系统</v>
      </c>
      <c r="AE262" t="s">
        <v>24</v>
      </c>
      <c r="AF262" t="str">
        <f t="shared" si="79"/>
        <v/>
      </c>
      <c r="AG262" t="s">
        <v>24</v>
      </c>
    </row>
    <row r="263" spans="3:33">
      <c r="C263" s="2" t="s">
        <v>291</v>
      </c>
      <c r="D263" t="str">
        <f t="shared" si="69"/>
        <v>数据表现_相关方参与度评估矩阵</v>
      </c>
      <c r="G263" s="3" t="s">
        <v>357</v>
      </c>
      <c r="H263" s="3" t="s">
        <v>504</v>
      </c>
      <c r="I263" s="3" t="s">
        <v>347</v>
      </c>
      <c r="J263" s="3" t="s">
        <v>504</v>
      </c>
      <c r="L263" t="s">
        <v>24</v>
      </c>
      <c r="M263" t="str">
        <f t="shared" si="70"/>
        <v>10.3 监督沟通</v>
      </c>
      <c r="N263" t="s">
        <v>24</v>
      </c>
      <c r="O263" t="str">
        <f t="shared" si="71"/>
        <v>数据表现</v>
      </c>
      <c r="P263" t="s">
        <v>24</v>
      </c>
      <c r="Q263" t="str">
        <f t="shared" si="72"/>
        <v>数据表现_相关方参与度评估矩阵</v>
      </c>
      <c r="R263" t="s">
        <v>24</v>
      </c>
      <c r="S263" t="str">
        <f t="shared" si="73"/>
        <v>3数据分析</v>
      </c>
      <c r="T263" t="s">
        <v>24</v>
      </c>
      <c r="U263" t="str">
        <f t="shared" si="74"/>
        <v>相关方参与度评估矩阵</v>
      </c>
      <c r="V263" t="s">
        <v>24</v>
      </c>
      <c r="W263" t="s">
        <v>24</v>
      </c>
      <c r="X263" t="str">
        <f t="shared" si="75"/>
        <v/>
      </c>
      <c r="Y263" t="s">
        <v>24</v>
      </c>
      <c r="Z263" t="str">
        <f t="shared" si="76"/>
        <v>[数据表现](工具-数据表现)</v>
      </c>
      <c r="AA263" t="s">
        <v>24</v>
      </c>
      <c r="AB263" t="str">
        <f t="shared" si="77"/>
        <v>数据表现_相关方参与度评估矩阵</v>
      </c>
      <c r="AC263" t="s">
        <v>24</v>
      </c>
      <c r="AD263" t="str">
        <f t="shared" si="78"/>
        <v>3数据分析</v>
      </c>
      <c r="AE263" t="s">
        <v>24</v>
      </c>
      <c r="AF263" t="str">
        <f t="shared" si="79"/>
        <v>相关方参与度评估矩阵</v>
      </c>
      <c r="AG263" t="s">
        <v>24</v>
      </c>
    </row>
    <row r="264" spans="3:33">
      <c r="C264" s="2" t="s">
        <v>291</v>
      </c>
      <c r="D264" t="str">
        <f t="shared" si="69"/>
        <v>人际关系与团队技能_观察/交谈</v>
      </c>
      <c r="G264" s="3" t="s">
        <v>315</v>
      </c>
      <c r="H264" s="3" t="s">
        <v>363</v>
      </c>
      <c r="I264" s="3" t="s">
        <v>331</v>
      </c>
      <c r="J264" s="3" t="s">
        <v>363</v>
      </c>
      <c r="L264" t="s">
        <v>24</v>
      </c>
      <c r="M264" t="str">
        <f t="shared" si="70"/>
        <v>10.3 监督沟通</v>
      </c>
      <c r="N264" t="s">
        <v>24</v>
      </c>
      <c r="O264" t="str">
        <f t="shared" si="71"/>
        <v>人际关系与团队技能</v>
      </c>
      <c r="P264" t="s">
        <v>24</v>
      </c>
      <c r="Q264" t="str">
        <f t="shared" si="72"/>
        <v>人际关系与团队技能_观察/交谈</v>
      </c>
      <c r="R264" t="s">
        <v>24</v>
      </c>
      <c r="S264" t="str">
        <f t="shared" si="73"/>
        <v>4人际关系与团队技能</v>
      </c>
      <c r="T264" t="s">
        <v>24</v>
      </c>
      <c r="U264" t="str">
        <f t="shared" si="74"/>
        <v>观察/交谈</v>
      </c>
      <c r="V264" t="s">
        <v>24</v>
      </c>
      <c r="W264" t="s">
        <v>24</v>
      </c>
      <c r="X264" t="str">
        <f t="shared" si="75"/>
        <v/>
      </c>
      <c r="Y264" t="s">
        <v>24</v>
      </c>
      <c r="Z264" t="str">
        <f t="shared" si="76"/>
        <v>[人际关系与团队技能](工具-人际关系与团队技能)</v>
      </c>
      <c r="AA264" t="s">
        <v>24</v>
      </c>
      <c r="AB264" t="str">
        <f t="shared" si="77"/>
        <v>人际关系与团队技能_观察/交谈</v>
      </c>
      <c r="AC264" t="s">
        <v>24</v>
      </c>
      <c r="AD264" t="str">
        <f t="shared" si="78"/>
        <v>4人际关系与团队技能</v>
      </c>
      <c r="AE264" t="s">
        <v>24</v>
      </c>
      <c r="AF264" t="str">
        <f t="shared" si="79"/>
        <v>观察/交谈</v>
      </c>
      <c r="AG264" t="s">
        <v>24</v>
      </c>
    </row>
    <row r="265" spans="3:33">
      <c r="C265" s="2" t="s">
        <v>291</v>
      </c>
      <c r="D265" t="str">
        <f t="shared" si="69"/>
        <v>会议</v>
      </c>
      <c r="G265" s="3" t="s">
        <v>320</v>
      </c>
      <c r="H265" s="3"/>
      <c r="I265" s="3" t="s">
        <v>352</v>
      </c>
      <c r="J265" s="3"/>
      <c r="L265" t="s">
        <v>24</v>
      </c>
      <c r="M265" t="str">
        <f t="shared" si="70"/>
        <v>10.3 监督沟通</v>
      </c>
      <c r="N265" t="s">
        <v>24</v>
      </c>
      <c r="O265" t="str">
        <f t="shared" si="71"/>
        <v>会议</v>
      </c>
      <c r="P265" t="s">
        <v>24</v>
      </c>
      <c r="Q265" t="str">
        <f t="shared" si="72"/>
        <v>会议</v>
      </c>
      <c r="R265" t="s">
        <v>24</v>
      </c>
      <c r="S265" t="str">
        <f t="shared" si="73"/>
        <v>5会议</v>
      </c>
      <c r="T265" t="s">
        <v>24</v>
      </c>
      <c r="U265" t="str">
        <f t="shared" si="74"/>
        <v/>
      </c>
      <c r="V265" t="s">
        <v>24</v>
      </c>
      <c r="W265" t="s">
        <v>24</v>
      </c>
      <c r="X265" t="str">
        <f t="shared" si="75"/>
        <v/>
      </c>
      <c r="Y265" t="s">
        <v>24</v>
      </c>
      <c r="Z265" t="str">
        <f t="shared" si="76"/>
        <v>[会议](工具-会议)</v>
      </c>
      <c r="AA265" t="s">
        <v>24</v>
      </c>
      <c r="AB265" t="str">
        <f t="shared" si="77"/>
        <v>会议</v>
      </c>
      <c r="AC265" t="s">
        <v>24</v>
      </c>
      <c r="AD265" t="str">
        <f t="shared" si="78"/>
        <v>5会议</v>
      </c>
      <c r="AE265" t="s">
        <v>24</v>
      </c>
      <c r="AF265" t="str">
        <f t="shared" si="79"/>
        <v/>
      </c>
      <c r="AG265" t="s">
        <v>24</v>
      </c>
    </row>
    <row r="266" spans="3:33">
      <c r="C266" s="2" t="s">
        <v>292</v>
      </c>
      <c r="D266" t="str">
        <f t="shared" si="69"/>
        <v>专家判断</v>
      </c>
      <c r="G266" t="s">
        <v>269</v>
      </c>
      <c r="I266" s="3" t="s">
        <v>309</v>
      </c>
      <c r="L266" t="s">
        <v>24</v>
      </c>
      <c r="M266" t="str">
        <f t="shared" si="70"/>
        <v>11.1 规划风险管理</v>
      </c>
      <c r="N266" t="s">
        <v>24</v>
      </c>
      <c r="O266" t="str">
        <f t="shared" si="71"/>
        <v>专家判断</v>
      </c>
      <c r="P266" t="s">
        <v>24</v>
      </c>
      <c r="Q266" t="str">
        <f t="shared" si="72"/>
        <v>专家判断</v>
      </c>
      <c r="R266" t="s">
        <v>24</v>
      </c>
      <c r="S266" t="str">
        <f t="shared" si="73"/>
        <v>1专家判断</v>
      </c>
      <c r="T266" t="s">
        <v>24</v>
      </c>
      <c r="U266" t="str">
        <f t="shared" si="74"/>
        <v/>
      </c>
      <c r="V266" t="s">
        <v>24</v>
      </c>
      <c r="W266" t="s">
        <v>24</v>
      </c>
      <c r="X266" t="str">
        <f t="shared" ref="X266:X297" si="80">IF(M266&lt;&gt;M265,M266,"")</f>
        <v>11.1 规划风险管理</v>
      </c>
      <c r="Y266" t="s">
        <v>24</v>
      </c>
      <c r="Z266" t="str">
        <f t="shared" ref="Z266:Z297" si="81">IF(O266&lt;&gt;O265,"["&amp;O266&amp;"](工具-"&amp;O266&amp;")","")</f>
        <v>[专家判断](工具-专家判断)</v>
      </c>
      <c r="AA266" t="s">
        <v>24</v>
      </c>
      <c r="AB266" t="str">
        <f t="shared" ref="AB266:AB297" si="82">IF(Q266&lt;&gt;Q265,Q266,"")</f>
        <v>专家判断</v>
      </c>
      <c r="AC266" t="s">
        <v>24</v>
      </c>
      <c r="AD266" t="str">
        <f t="shared" ref="AD266:AD297" si="83">IF(S266&lt;&gt;S265,S266,"")</f>
        <v>1专家判断</v>
      </c>
      <c r="AE266" t="s">
        <v>24</v>
      </c>
      <c r="AF266" t="str">
        <f t="shared" ref="AF266:AF297" si="84">U266</f>
        <v/>
      </c>
      <c r="AG266" t="s">
        <v>24</v>
      </c>
    </row>
    <row r="267" spans="3:33">
      <c r="C267" s="2" t="s">
        <v>292</v>
      </c>
      <c r="D267" t="str">
        <f t="shared" si="69"/>
        <v>数据分析_相关方分析</v>
      </c>
      <c r="G267" t="s">
        <v>335</v>
      </c>
      <c r="H267" s="3" t="s">
        <v>516</v>
      </c>
      <c r="I267" s="3" t="s">
        <v>337</v>
      </c>
      <c r="J267" s="3" t="s">
        <v>516</v>
      </c>
      <c r="L267" t="s">
        <v>24</v>
      </c>
      <c r="M267" t="str">
        <f t="shared" si="70"/>
        <v>11.1 规划风险管理</v>
      </c>
      <c r="N267" t="s">
        <v>24</v>
      </c>
      <c r="O267" t="str">
        <f t="shared" si="71"/>
        <v>数据分析</v>
      </c>
      <c r="P267" t="s">
        <v>24</v>
      </c>
      <c r="Q267" t="str">
        <f t="shared" si="72"/>
        <v>数据分析_相关方分析</v>
      </c>
      <c r="R267" t="s">
        <v>24</v>
      </c>
      <c r="S267" t="str">
        <f t="shared" si="73"/>
        <v>2数据分析</v>
      </c>
      <c r="T267" t="s">
        <v>24</v>
      </c>
      <c r="U267" t="str">
        <f t="shared" si="74"/>
        <v>相关方分析</v>
      </c>
      <c r="V267" t="s">
        <v>24</v>
      </c>
      <c r="W267" t="s">
        <v>24</v>
      </c>
      <c r="X267" t="str">
        <f t="shared" si="80"/>
        <v/>
      </c>
      <c r="Y267" t="s">
        <v>24</v>
      </c>
      <c r="Z267" t="str">
        <f t="shared" si="81"/>
        <v>[数据分析](工具-数据分析)</v>
      </c>
      <c r="AA267" t="s">
        <v>24</v>
      </c>
      <c r="AB267" t="str">
        <f t="shared" si="82"/>
        <v>数据分析_相关方分析</v>
      </c>
      <c r="AC267" t="s">
        <v>24</v>
      </c>
      <c r="AD267" t="str">
        <f t="shared" si="83"/>
        <v>2数据分析</v>
      </c>
      <c r="AE267" t="s">
        <v>24</v>
      </c>
      <c r="AF267" t="str">
        <f t="shared" si="84"/>
        <v>相关方分析</v>
      </c>
      <c r="AG267" t="s">
        <v>24</v>
      </c>
    </row>
    <row r="268" spans="3:33">
      <c r="C268" s="2" t="s">
        <v>292</v>
      </c>
      <c r="D268" t="str">
        <f t="shared" ref="D268:D331" si="85">IF(H268="",G268,G268&amp;"_"&amp;H268)</f>
        <v>会议</v>
      </c>
      <c r="G268" t="s">
        <v>320</v>
      </c>
      <c r="I268" s="3" t="s">
        <v>325</v>
      </c>
      <c r="L268" t="s">
        <v>24</v>
      </c>
      <c r="M268" t="str">
        <f t="shared" ref="M268:M331" si="86">C268</f>
        <v>11.1 规划风险管理</v>
      </c>
      <c r="N268" t="s">
        <v>24</v>
      </c>
      <c r="O268" t="str">
        <f t="shared" ref="O268:O331" si="87">G268</f>
        <v>会议</v>
      </c>
      <c r="P268" t="s">
        <v>24</v>
      </c>
      <c r="Q268" t="str">
        <f t="shared" ref="Q268:Q331" si="88">D268</f>
        <v>会议</v>
      </c>
      <c r="R268" t="s">
        <v>24</v>
      </c>
      <c r="S268" t="str">
        <f t="shared" ref="S268:S331" si="89">I268</f>
        <v>3会议</v>
      </c>
      <c r="T268" t="s">
        <v>24</v>
      </c>
      <c r="U268" t="str">
        <f t="shared" ref="U268:U331" si="90">IF(J268="","",J268)</f>
        <v/>
      </c>
      <c r="V268" t="s">
        <v>24</v>
      </c>
      <c r="W268" t="s">
        <v>24</v>
      </c>
      <c r="X268" t="str">
        <f t="shared" si="80"/>
        <v/>
      </c>
      <c r="Y268" t="s">
        <v>24</v>
      </c>
      <c r="Z268" t="str">
        <f t="shared" si="81"/>
        <v>[会议](工具-会议)</v>
      </c>
      <c r="AA268" t="s">
        <v>24</v>
      </c>
      <c r="AB268" t="str">
        <f t="shared" si="82"/>
        <v>会议</v>
      </c>
      <c r="AC268" t="s">
        <v>24</v>
      </c>
      <c r="AD268" t="str">
        <f t="shared" si="83"/>
        <v>3会议</v>
      </c>
      <c r="AE268" t="s">
        <v>24</v>
      </c>
      <c r="AF268" t="str">
        <f t="shared" si="84"/>
        <v/>
      </c>
      <c r="AG268" t="s">
        <v>24</v>
      </c>
    </row>
    <row r="269" spans="3:33">
      <c r="C269" s="2" t="s">
        <v>293</v>
      </c>
      <c r="D269" t="str">
        <f t="shared" si="85"/>
        <v>专家判断</v>
      </c>
      <c r="G269" t="s">
        <v>269</v>
      </c>
      <c r="I269" s="3" t="s">
        <v>309</v>
      </c>
      <c r="L269" t="s">
        <v>24</v>
      </c>
      <c r="M269" t="str">
        <f t="shared" si="86"/>
        <v>11.2 识别风险</v>
      </c>
      <c r="N269" t="s">
        <v>24</v>
      </c>
      <c r="O269" t="str">
        <f t="shared" si="87"/>
        <v>专家判断</v>
      </c>
      <c r="P269" t="s">
        <v>24</v>
      </c>
      <c r="Q269" t="str">
        <f t="shared" si="88"/>
        <v>专家判断</v>
      </c>
      <c r="R269" t="s">
        <v>24</v>
      </c>
      <c r="S269" t="str">
        <f t="shared" si="89"/>
        <v>1专家判断</v>
      </c>
      <c r="T269" t="s">
        <v>24</v>
      </c>
      <c r="U269" t="str">
        <f t="shared" si="90"/>
        <v/>
      </c>
      <c r="V269" t="s">
        <v>24</v>
      </c>
      <c r="W269" t="s">
        <v>24</v>
      </c>
      <c r="X269" t="str">
        <f t="shared" si="80"/>
        <v>11.2 识别风险</v>
      </c>
      <c r="Y269" t="s">
        <v>24</v>
      </c>
      <c r="Z269" t="str">
        <f t="shared" si="81"/>
        <v>[专家判断](工具-专家判断)</v>
      </c>
      <c r="AA269" t="s">
        <v>24</v>
      </c>
      <c r="AB269" t="str">
        <f t="shared" si="82"/>
        <v>专家判断</v>
      </c>
      <c r="AC269" t="s">
        <v>24</v>
      </c>
      <c r="AD269" t="str">
        <f t="shared" si="83"/>
        <v>1专家判断</v>
      </c>
      <c r="AE269" t="s">
        <v>24</v>
      </c>
      <c r="AF269" t="str">
        <f t="shared" si="84"/>
        <v/>
      </c>
      <c r="AG269" t="s">
        <v>24</v>
      </c>
    </row>
    <row r="270" spans="3:33">
      <c r="C270" s="2" t="s">
        <v>293</v>
      </c>
      <c r="D270" t="str">
        <f t="shared" si="85"/>
        <v>数据收集_头脑风暴</v>
      </c>
      <c r="G270" t="s">
        <v>310</v>
      </c>
      <c r="H270" s="3" t="s">
        <v>311</v>
      </c>
      <c r="I270" s="3" t="s">
        <v>312</v>
      </c>
      <c r="J270" s="3" t="s">
        <v>311</v>
      </c>
      <c r="L270" t="s">
        <v>24</v>
      </c>
      <c r="M270" t="str">
        <f t="shared" si="86"/>
        <v>11.2 识别风险</v>
      </c>
      <c r="N270" t="s">
        <v>24</v>
      </c>
      <c r="O270" t="str">
        <f t="shared" si="87"/>
        <v>数据收集</v>
      </c>
      <c r="P270" t="s">
        <v>24</v>
      </c>
      <c r="Q270" t="str">
        <f t="shared" si="88"/>
        <v>数据收集_头脑风暴</v>
      </c>
      <c r="R270" t="s">
        <v>24</v>
      </c>
      <c r="S270" t="str">
        <f t="shared" si="89"/>
        <v>2数据收集</v>
      </c>
      <c r="T270" t="s">
        <v>24</v>
      </c>
      <c r="U270" t="str">
        <f t="shared" si="90"/>
        <v>头脑风暴</v>
      </c>
      <c r="V270" t="s">
        <v>24</v>
      </c>
      <c r="W270" t="s">
        <v>24</v>
      </c>
      <c r="X270" t="str">
        <f t="shared" si="80"/>
        <v/>
      </c>
      <c r="Y270" t="s">
        <v>24</v>
      </c>
      <c r="Z270" t="str">
        <f t="shared" si="81"/>
        <v>[数据收集](工具-数据收集)</v>
      </c>
      <c r="AA270" t="s">
        <v>24</v>
      </c>
      <c r="AB270" t="str">
        <f t="shared" si="82"/>
        <v>数据收集_头脑风暴</v>
      </c>
      <c r="AC270" t="s">
        <v>24</v>
      </c>
      <c r="AD270" t="str">
        <f t="shared" si="83"/>
        <v>2数据收集</v>
      </c>
      <c r="AE270" t="s">
        <v>24</v>
      </c>
      <c r="AF270" t="str">
        <f t="shared" si="84"/>
        <v>头脑风暴</v>
      </c>
      <c r="AG270" t="s">
        <v>24</v>
      </c>
    </row>
    <row r="271" spans="3:33">
      <c r="C271" s="2" t="s">
        <v>293</v>
      </c>
      <c r="D271" t="str">
        <f t="shared" si="85"/>
        <v>数据收集_核对单</v>
      </c>
      <c r="G271" t="s">
        <v>310</v>
      </c>
      <c r="H271" s="3" t="s">
        <v>322</v>
      </c>
      <c r="I271" s="3" t="s">
        <v>312</v>
      </c>
      <c r="J271" s="3" t="s">
        <v>322</v>
      </c>
      <c r="L271" t="s">
        <v>24</v>
      </c>
      <c r="M271" t="str">
        <f t="shared" si="86"/>
        <v>11.2 识别风险</v>
      </c>
      <c r="N271" t="s">
        <v>24</v>
      </c>
      <c r="O271" t="str">
        <f t="shared" si="87"/>
        <v>数据收集</v>
      </c>
      <c r="P271" t="s">
        <v>24</v>
      </c>
      <c r="Q271" t="str">
        <f t="shared" si="88"/>
        <v>数据收集_核对单</v>
      </c>
      <c r="R271" t="s">
        <v>24</v>
      </c>
      <c r="S271" t="str">
        <f t="shared" si="89"/>
        <v>2数据收集</v>
      </c>
      <c r="T271" t="s">
        <v>24</v>
      </c>
      <c r="U271" t="str">
        <f t="shared" si="90"/>
        <v>核对单</v>
      </c>
      <c r="V271" t="s">
        <v>24</v>
      </c>
      <c r="W271" t="s">
        <v>24</v>
      </c>
      <c r="X271" t="str">
        <f t="shared" si="80"/>
        <v/>
      </c>
      <c r="Y271" t="s">
        <v>24</v>
      </c>
      <c r="Z271" t="str">
        <f t="shared" si="81"/>
        <v/>
      </c>
      <c r="AA271" t="s">
        <v>24</v>
      </c>
      <c r="AB271" t="str">
        <f t="shared" si="82"/>
        <v>数据收集_核对单</v>
      </c>
      <c r="AC271" t="s">
        <v>24</v>
      </c>
      <c r="AD271" t="str">
        <f t="shared" si="83"/>
        <v/>
      </c>
      <c r="AE271" t="s">
        <v>24</v>
      </c>
      <c r="AF271" t="str">
        <f t="shared" si="84"/>
        <v>核对单</v>
      </c>
      <c r="AG271" t="s">
        <v>24</v>
      </c>
    </row>
    <row r="272" spans="3:33">
      <c r="C272" s="2" t="s">
        <v>293</v>
      </c>
      <c r="D272" t="str">
        <f t="shared" si="85"/>
        <v>数据收集_访谈</v>
      </c>
      <c r="G272" t="s">
        <v>310</v>
      </c>
      <c r="H272" s="3" t="s">
        <v>314</v>
      </c>
      <c r="I272" s="3" t="s">
        <v>312</v>
      </c>
      <c r="J272" s="3" t="s">
        <v>314</v>
      </c>
      <c r="L272" t="s">
        <v>24</v>
      </c>
      <c r="M272" t="str">
        <f t="shared" si="86"/>
        <v>11.2 识别风险</v>
      </c>
      <c r="N272" t="s">
        <v>24</v>
      </c>
      <c r="O272" t="str">
        <f t="shared" si="87"/>
        <v>数据收集</v>
      </c>
      <c r="P272" t="s">
        <v>24</v>
      </c>
      <c r="Q272" t="str">
        <f t="shared" si="88"/>
        <v>数据收集_访谈</v>
      </c>
      <c r="R272" t="s">
        <v>24</v>
      </c>
      <c r="S272" t="str">
        <f t="shared" si="89"/>
        <v>2数据收集</v>
      </c>
      <c r="T272" t="s">
        <v>24</v>
      </c>
      <c r="U272" t="str">
        <f t="shared" si="90"/>
        <v>访谈</v>
      </c>
      <c r="V272" t="s">
        <v>24</v>
      </c>
      <c r="W272" t="s">
        <v>24</v>
      </c>
      <c r="X272" t="str">
        <f t="shared" si="80"/>
        <v/>
      </c>
      <c r="Y272" t="s">
        <v>24</v>
      </c>
      <c r="Z272" t="str">
        <f t="shared" si="81"/>
        <v/>
      </c>
      <c r="AA272" t="s">
        <v>24</v>
      </c>
      <c r="AB272" t="str">
        <f t="shared" si="82"/>
        <v>数据收集_访谈</v>
      </c>
      <c r="AC272" t="s">
        <v>24</v>
      </c>
      <c r="AD272" t="str">
        <f t="shared" si="83"/>
        <v/>
      </c>
      <c r="AE272" t="s">
        <v>24</v>
      </c>
      <c r="AF272" t="str">
        <f t="shared" si="84"/>
        <v>访谈</v>
      </c>
      <c r="AG272" t="s">
        <v>24</v>
      </c>
    </row>
    <row r="273" spans="3:33">
      <c r="C273" s="2" t="s">
        <v>293</v>
      </c>
      <c r="D273" t="str">
        <f t="shared" si="85"/>
        <v>数据分析_根本原因分析</v>
      </c>
      <c r="G273" t="s">
        <v>335</v>
      </c>
      <c r="H273" s="3" t="s">
        <v>340</v>
      </c>
      <c r="I273" s="3" t="s">
        <v>347</v>
      </c>
      <c r="J273" s="3" t="s">
        <v>340</v>
      </c>
      <c r="L273" t="s">
        <v>24</v>
      </c>
      <c r="M273" t="str">
        <f t="shared" si="86"/>
        <v>11.2 识别风险</v>
      </c>
      <c r="N273" t="s">
        <v>24</v>
      </c>
      <c r="O273" t="str">
        <f t="shared" si="87"/>
        <v>数据分析</v>
      </c>
      <c r="P273" t="s">
        <v>24</v>
      </c>
      <c r="Q273" t="str">
        <f t="shared" si="88"/>
        <v>数据分析_根本原因分析</v>
      </c>
      <c r="R273" t="s">
        <v>24</v>
      </c>
      <c r="S273" t="str">
        <f t="shared" si="89"/>
        <v>3数据分析</v>
      </c>
      <c r="T273" t="s">
        <v>24</v>
      </c>
      <c r="U273" t="str">
        <f t="shared" si="90"/>
        <v>根本原因分析</v>
      </c>
      <c r="V273" t="s">
        <v>24</v>
      </c>
      <c r="W273" t="s">
        <v>24</v>
      </c>
      <c r="X273" t="str">
        <f t="shared" si="80"/>
        <v/>
      </c>
      <c r="Y273" t="s">
        <v>24</v>
      </c>
      <c r="Z273" t="str">
        <f t="shared" si="81"/>
        <v>[数据分析](工具-数据分析)</v>
      </c>
      <c r="AA273" t="s">
        <v>24</v>
      </c>
      <c r="AB273" t="str">
        <f t="shared" si="82"/>
        <v>数据分析_根本原因分析</v>
      </c>
      <c r="AC273" t="s">
        <v>24</v>
      </c>
      <c r="AD273" t="str">
        <f t="shared" si="83"/>
        <v>3数据分析</v>
      </c>
      <c r="AE273" t="s">
        <v>24</v>
      </c>
      <c r="AF273" t="str">
        <f t="shared" si="84"/>
        <v>根本原因分析</v>
      </c>
      <c r="AG273" t="s">
        <v>24</v>
      </c>
    </row>
    <row r="274" spans="3:33">
      <c r="C274" s="2" t="s">
        <v>293</v>
      </c>
      <c r="D274" t="str">
        <f t="shared" si="85"/>
        <v>数据分析_假设条件和制约因素分析</v>
      </c>
      <c r="G274" t="s">
        <v>335</v>
      </c>
      <c r="H274" s="3" t="s">
        <v>517</v>
      </c>
      <c r="I274" s="3" t="s">
        <v>347</v>
      </c>
      <c r="J274" s="3" t="s">
        <v>517</v>
      </c>
      <c r="L274" t="s">
        <v>24</v>
      </c>
      <c r="M274" t="str">
        <f t="shared" si="86"/>
        <v>11.2 识别风险</v>
      </c>
      <c r="N274" t="s">
        <v>24</v>
      </c>
      <c r="O274" t="str">
        <f t="shared" si="87"/>
        <v>数据分析</v>
      </c>
      <c r="P274" t="s">
        <v>24</v>
      </c>
      <c r="Q274" t="str">
        <f t="shared" si="88"/>
        <v>数据分析_假设条件和制约因素分析</v>
      </c>
      <c r="R274" t="s">
        <v>24</v>
      </c>
      <c r="S274" t="str">
        <f t="shared" si="89"/>
        <v>3数据分析</v>
      </c>
      <c r="T274" t="s">
        <v>24</v>
      </c>
      <c r="U274" t="str">
        <f t="shared" si="90"/>
        <v>假设条件和制约因素分析</v>
      </c>
      <c r="V274" t="s">
        <v>24</v>
      </c>
      <c r="W274" t="s">
        <v>24</v>
      </c>
      <c r="X274" t="str">
        <f t="shared" si="80"/>
        <v/>
      </c>
      <c r="Y274" t="s">
        <v>24</v>
      </c>
      <c r="Z274" t="str">
        <f t="shared" si="81"/>
        <v/>
      </c>
      <c r="AA274" t="s">
        <v>24</v>
      </c>
      <c r="AB274" t="str">
        <f t="shared" si="82"/>
        <v>数据分析_假设条件和制约因素分析</v>
      </c>
      <c r="AC274" t="s">
        <v>24</v>
      </c>
      <c r="AD274" t="str">
        <f t="shared" si="83"/>
        <v/>
      </c>
      <c r="AE274" t="s">
        <v>24</v>
      </c>
      <c r="AF274" t="str">
        <f t="shared" si="84"/>
        <v>假设条件和制约因素分析</v>
      </c>
      <c r="AG274" t="s">
        <v>24</v>
      </c>
    </row>
    <row r="275" spans="3:33">
      <c r="C275" s="2" t="s">
        <v>293</v>
      </c>
      <c r="D275" t="str">
        <f t="shared" si="85"/>
        <v>数据分析_SWOT分析</v>
      </c>
      <c r="G275" t="s">
        <v>335</v>
      </c>
      <c r="H275" s="3" t="s">
        <v>518</v>
      </c>
      <c r="I275" s="3" t="s">
        <v>347</v>
      </c>
      <c r="J275" s="3" t="s">
        <v>518</v>
      </c>
      <c r="L275" t="s">
        <v>24</v>
      </c>
      <c r="M275" t="str">
        <f t="shared" si="86"/>
        <v>11.2 识别风险</v>
      </c>
      <c r="N275" t="s">
        <v>24</v>
      </c>
      <c r="O275" t="str">
        <f t="shared" si="87"/>
        <v>数据分析</v>
      </c>
      <c r="P275" t="s">
        <v>24</v>
      </c>
      <c r="Q275" t="str">
        <f t="shared" si="88"/>
        <v>数据分析_SWOT分析</v>
      </c>
      <c r="R275" t="s">
        <v>24</v>
      </c>
      <c r="S275" t="str">
        <f t="shared" si="89"/>
        <v>3数据分析</v>
      </c>
      <c r="T275" t="s">
        <v>24</v>
      </c>
      <c r="U275" t="str">
        <f t="shared" si="90"/>
        <v>SWOT分析</v>
      </c>
      <c r="V275" t="s">
        <v>24</v>
      </c>
      <c r="W275" t="s">
        <v>24</v>
      </c>
      <c r="X275" t="str">
        <f t="shared" si="80"/>
        <v/>
      </c>
      <c r="Y275" t="s">
        <v>24</v>
      </c>
      <c r="Z275" t="str">
        <f t="shared" si="81"/>
        <v/>
      </c>
      <c r="AA275" t="s">
        <v>24</v>
      </c>
      <c r="AB275" t="str">
        <f t="shared" si="82"/>
        <v>数据分析_SWOT分析</v>
      </c>
      <c r="AC275" t="s">
        <v>24</v>
      </c>
      <c r="AD275" t="str">
        <f t="shared" si="83"/>
        <v/>
      </c>
      <c r="AE275" t="s">
        <v>24</v>
      </c>
      <c r="AF275" t="str">
        <f t="shared" si="84"/>
        <v>SWOT分析</v>
      </c>
      <c r="AG275" t="s">
        <v>24</v>
      </c>
    </row>
    <row r="276" spans="3:33">
      <c r="C276" s="2" t="s">
        <v>293</v>
      </c>
      <c r="D276" t="str">
        <f t="shared" si="85"/>
        <v>数据分析_文件分析</v>
      </c>
      <c r="G276" t="s">
        <v>335</v>
      </c>
      <c r="H276" s="3" t="s">
        <v>353</v>
      </c>
      <c r="I276" s="3" t="s">
        <v>347</v>
      </c>
      <c r="J276" s="3" t="s">
        <v>353</v>
      </c>
      <c r="L276" t="s">
        <v>24</v>
      </c>
      <c r="M276" t="str">
        <f t="shared" si="86"/>
        <v>11.2 识别风险</v>
      </c>
      <c r="N276" t="s">
        <v>24</v>
      </c>
      <c r="O276" t="str">
        <f t="shared" si="87"/>
        <v>数据分析</v>
      </c>
      <c r="P276" t="s">
        <v>24</v>
      </c>
      <c r="Q276" t="str">
        <f t="shared" si="88"/>
        <v>数据分析_文件分析</v>
      </c>
      <c r="R276" t="s">
        <v>24</v>
      </c>
      <c r="S276" t="str">
        <f t="shared" si="89"/>
        <v>3数据分析</v>
      </c>
      <c r="T276" t="s">
        <v>24</v>
      </c>
      <c r="U276" t="str">
        <f t="shared" si="90"/>
        <v>文件分析</v>
      </c>
      <c r="V276" t="s">
        <v>24</v>
      </c>
      <c r="W276" t="s">
        <v>24</v>
      </c>
      <c r="X276" t="str">
        <f t="shared" si="80"/>
        <v/>
      </c>
      <c r="Y276" t="s">
        <v>24</v>
      </c>
      <c r="Z276" t="str">
        <f t="shared" si="81"/>
        <v/>
      </c>
      <c r="AA276" t="s">
        <v>24</v>
      </c>
      <c r="AB276" t="str">
        <f t="shared" si="82"/>
        <v>数据分析_文件分析</v>
      </c>
      <c r="AC276" t="s">
        <v>24</v>
      </c>
      <c r="AD276" t="str">
        <f t="shared" si="83"/>
        <v/>
      </c>
      <c r="AE276" t="s">
        <v>24</v>
      </c>
      <c r="AF276" t="str">
        <f t="shared" si="84"/>
        <v>文件分析</v>
      </c>
      <c r="AG276" t="s">
        <v>24</v>
      </c>
    </row>
    <row r="277" spans="3:33">
      <c r="C277" s="2" t="s">
        <v>293</v>
      </c>
      <c r="D277" t="str">
        <f t="shared" si="85"/>
        <v>人际关系与团队技能_引导</v>
      </c>
      <c r="G277" t="s">
        <v>315</v>
      </c>
      <c r="H277" s="3" t="s">
        <v>318</v>
      </c>
      <c r="I277" s="3" t="s">
        <v>331</v>
      </c>
      <c r="J277" s="3" t="s">
        <v>318</v>
      </c>
      <c r="L277" t="s">
        <v>24</v>
      </c>
      <c r="M277" t="str">
        <f t="shared" si="86"/>
        <v>11.2 识别风险</v>
      </c>
      <c r="N277" t="s">
        <v>24</v>
      </c>
      <c r="O277" t="str">
        <f t="shared" si="87"/>
        <v>人际关系与团队技能</v>
      </c>
      <c r="P277" t="s">
        <v>24</v>
      </c>
      <c r="Q277" t="str">
        <f t="shared" si="88"/>
        <v>人际关系与团队技能_引导</v>
      </c>
      <c r="R277" t="s">
        <v>24</v>
      </c>
      <c r="S277" t="str">
        <f t="shared" si="89"/>
        <v>4人际关系与团队技能</v>
      </c>
      <c r="T277" t="s">
        <v>24</v>
      </c>
      <c r="U277" t="str">
        <f t="shared" si="90"/>
        <v>引导</v>
      </c>
      <c r="V277" t="s">
        <v>24</v>
      </c>
      <c r="W277" t="s">
        <v>24</v>
      </c>
      <c r="X277" t="str">
        <f t="shared" si="80"/>
        <v/>
      </c>
      <c r="Y277" t="s">
        <v>24</v>
      </c>
      <c r="Z277" t="str">
        <f t="shared" si="81"/>
        <v>[人际关系与团队技能](工具-人际关系与团队技能)</v>
      </c>
      <c r="AA277" t="s">
        <v>24</v>
      </c>
      <c r="AB277" t="str">
        <f t="shared" si="82"/>
        <v>人际关系与团队技能_引导</v>
      </c>
      <c r="AC277" t="s">
        <v>24</v>
      </c>
      <c r="AD277" t="str">
        <f t="shared" si="83"/>
        <v>4人际关系与团队技能</v>
      </c>
      <c r="AE277" t="s">
        <v>24</v>
      </c>
      <c r="AF277" t="str">
        <f t="shared" si="84"/>
        <v>引导</v>
      </c>
      <c r="AG277" t="s">
        <v>24</v>
      </c>
    </row>
    <row r="278" spans="3:33">
      <c r="C278" s="2" t="s">
        <v>293</v>
      </c>
      <c r="D278" t="str">
        <f t="shared" si="85"/>
        <v>提示清单</v>
      </c>
      <c r="G278" t="s">
        <v>519</v>
      </c>
      <c r="I278" s="3" t="s">
        <v>520</v>
      </c>
      <c r="L278" t="s">
        <v>24</v>
      </c>
      <c r="M278" t="str">
        <f t="shared" si="86"/>
        <v>11.2 识别风险</v>
      </c>
      <c r="N278" t="s">
        <v>24</v>
      </c>
      <c r="O278" t="str">
        <f t="shared" si="87"/>
        <v>提示清单</v>
      </c>
      <c r="P278" t="s">
        <v>24</v>
      </c>
      <c r="Q278" t="str">
        <f t="shared" si="88"/>
        <v>提示清单</v>
      </c>
      <c r="R278" t="s">
        <v>24</v>
      </c>
      <c r="S278" t="str">
        <f t="shared" si="89"/>
        <v>5提示清单</v>
      </c>
      <c r="T278" t="s">
        <v>24</v>
      </c>
      <c r="U278" t="str">
        <f t="shared" si="90"/>
        <v/>
      </c>
      <c r="V278" t="s">
        <v>24</v>
      </c>
      <c r="W278" t="s">
        <v>24</v>
      </c>
      <c r="X278" t="str">
        <f t="shared" si="80"/>
        <v/>
      </c>
      <c r="Y278" t="s">
        <v>24</v>
      </c>
      <c r="Z278" t="str">
        <f t="shared" si="81"/>
        <v>[提示清单](工具-提示清单)</v>
      </c>
      <c r="AA278" t="s">
        <v>24</v>
      </c>
      <c r="AB278" t="str">
        <f t="shared" si="82"/>
        <v>提示清单</v>
      </c>
      <c r="AC278" t="s">
        <v>24</v>
      </c>
      <c r="AD278" t="str">
        <f t="shared" si="83"/>
        <v>5提示清单</v>
      </c>
      <c r="AE278" t="s">
        <v>24</v>
      </c>
      <c r="AF278" t="str">
        <f t="shared" si="84"/>
        <v/>
      </c>
      <c r="AG278" t="s">
        <v>24</v>
      </c>
    </row>
    <row r="279" spans="3:33">
      <c r="C279" s="2" t="s">
        <v>293</v>
      </c>
      <c r="D279" t="str">
        <f t="shared" si="85"/>
        <v>会议</v>
      </c>
      <c r="G279" t="s">
        <v>320</v>
      </c>
      <c r="I279" s="3" t="s">
        <v>459</v>
      </c>
      <c r="L279" t="s">
        <v>24</v>
      </c>
      <c r="M279" t="str">
        <f t="shared" si="86"/>
        <v>11.2 识别风险</v>
      </c>
      <c r="N279" t="s">
        <v>24</v>
      </c>
      <c r="O279" t="str">
        <f t="shared" si="87"/>
        <v>会议</v>
      </c>
      <c r="P279" t="s">
        <v>24</v>
      </c>
      <c r="Q279" t="str">
        <f t="shared" si="88"/>
        <v>会议</v>
      </c>
      <c r="R279" t="s">
        <v>24</v>
      </c>
      <c r="S279" t="str">
        <f t="shared" si="89"/>
        <v>6会议</v>
      </c>
      <c r="T279" t="s">
        <v>24</v>
      </c>
      <c r="U279" t="str">
        <f t="shared" si="90"/>
        <v/>
      </c>
      <c r="V279" t="s">
        <v>24</v>
      </c>
      <c r="W279" t="s">
        <v>24</v>
      </c>
      <c r="X279" t="str">
        <f t="shared" si="80"/>
        <v/>
      </c>
      <c r="Y279" t="s">
        <v>24</v>
      </c>
      <c r="Z279" t="str">
        <f t="shared" si="81"/>
        <v>[会议](工具-会议)</v>
      </c>
      <c r="AA279" t="s">
        <v>24</v>
      </c>
      <c r="AB279" t="str">
        <f t="shared" si="82"/>
        <v>会议</v>
      </c>
      <c r="AC279" t="s">
        <v>24</v>
      </c>
      <c r="AD279" t="str">
        <f t="shared" si="83"/>
        <v>6会议</v>
      </c>
      <c r="AE279" t="s">
        <v>24</v>
      </c>
      <c r="AF279" t="str">
        <f t="shared" si="84"/>
        <v/>
      </c>
      <c r="AG279" t="s">
        <v>24</v>
      </c>
    </row>
    <row r="280" spans="3:33">
      <c r="C280" s="2" t="s">
        <v>294</v>
      </c>
      <c r="D280" t="str">
        <f t="shared" si="85"/>
        <v>专家判断</v>
      </c>
      <c r="G280" t="s">
        <v>269</v>
      </c>
      <c r="I280" s="3" t="s">
        <v>309</v>
      </c>
      <c r="L280" t="s">
        <v>24</v>
      </c>
      <c r="M280" t="str">
        <f t="shared" si="86"/>
        <v>11.3 实施定性风险分析</v>
      </c>
      <c r="N280" t="s">
        <v>24</v>
      </c>
      <c r="O280" t="str">
        <f t="shared" si="87"/>
        <v>专家判断</v>
      </c>
      <c r="P280" t="s">
        <v>24</v>
      </c>
      <c r="Q280" t="str">
        <f t="shared" si="88"/>
        <v>专家判断</v>
      </c>
      <c r="R280" t="s">
        <v>24</v>
      </c>
      <c r="S280" t="str">
        <f t="shared" si="89"/>
        <v>1专家判断</v>
      </c>
      <c r="T280" t="s">
        <v>24</v>
      </c>
      <c r="U280" t="str">
        <f t="shared" si="90"/>
        <v/>
      </c>
      <c r="V280" t="s">
        <v>24</v>
      </c>
      <c r="W280" t="s">
        <v>24</v>
      </c>
      <c r="X280" t="str">
        <f t="shared" si="80"/>
        <v>11.3 实施定性风险分析</v>
      </c>
      <c r="Y280" t="s">
        <v>24</v>
      </c>
      <c r="Z280" t="str">
        <f t="shared" si="81"/>
        <v>[专家判断](工具-专家判断)</v>
      </c>
      <c r="AA280" t="s">
        <v>24</v>
      </c>
      <c r="AB280" t="str">
        <f t="shared" si="82"/>
        <v>专家判断</v>
      </c>
      <c r="AC280" t="s">
        <v>24</v>
      </c>
      <c r="AD280" t="str">
        <f t="shared" si="83"/>
        <v>1专家判断</v>
      </c>
      <c r="AE280" t="s">
        <v>24</v>
      </c>
      <c r="AF280" t="str">
        <f t="shared" si="84"/>
        <v/>
      </c>
      <c r="AG280" t="s">
        <v>24</v>
      </c>
    </row>
    <row r="281" spans="3:33">
      <c r="C281" s="2" t="s">
        <v>294</v>
      </c>
      <c r="D281" t="str">
        <f t="shared" si="85"/>
        <v>数据收集_访谈</v>
      </c>
      <c r="G281" t="s">
        <v>310</v>
      </c>
      <c r="H281" s="3" t="s">
        <v>314</v>
      </c>
      <c r="I281" s="3" t="s">
        <v>312</v>
      </c>
      <c r="J281" s="3" t="s">
        <v>314</v>
      </c>
      <c r="L281" t="s">
        <v>24</v>
      </c>
      <c r="M281" t="str">
        <f t="shared" si="86"/>
        <v>11.3 实施定性风险分析</v>
      </c>
      <c r="N281" t="s">
        <v>24</v>
      </c>
      <c r="O281" t="str">
        <f t="shared" si="87"/>
        <v>数据收集</v>
      </c>
      <c r="P281" t="s">
        <v>24</v>
      </c>
      <c r="Q281" t="str">
        <f t="shared" si="88"/>
        <v>数据收集_访谈</v>
      </c>
      <c r="R281" t="s">
        <v>24</v>
      </c>
      <c r="S281" t="str">
        <f t="shared" si="89"/>
        <v>2数据收集</v>
      </c>
      <c r="T281" t="s">
        <v>24</v>
      </c>
      <c r="U281" t="str">
        <f t="shared" si="90"/>
        <v>访谈</v>
      </c>
      <c r="V281" t="s">
        <v>24</v>
      </c>
      <c r="W281" t="s">
        <v>24</v>
      </c>
      <c r="X281" t="str">
        <f t="shared" si="80"/>
        <v/>
      </c>
      <c r="Y281" t="s">
        <v>24</v>
      </c>
      <c r="Z281" t="str">
        <f t="shared" si="81"/>
        <v>[数据收集](工具-数据收集)</v>
      </c>
      <c r="AA281" t="s">
        <v>24</v>
      </c>
      <c r="AB281" t="str">
        <f t="shared" si="82"/>
        <v>数据收集_访谈</v>
      </c>
      <c r="AC281" t="s">
        <v>24</v>
      </c>
      <c r="AD281" t="str">
        <f t="shared" si="83"/>
        <v>2数据收集</v>
      </c>
      <c r="AE281" t="s">
        <v>24</v>
      </c>
      <c r="AF281" t="str">
        <f t="shared" si="84"/>
        <v>访谈</v>
      </c>
      <c r="AG281" t="s">
        <v>24</v>
      </c>
    </row>
    <row r="282" spans="3:33">
      <c r="C282" s="2" t="s">
        <v>294</v>
      </c>
      <c r="D282" t="str">
        <f t="shared" si="85"/>
        <v>数据分析_风险数据质量评估</v>
      </c>
      <c r="G282" t="s">
        <v>335</v>
      </c>
      <c r="H282" s="3" t="s">
        <v>521</v>
      </c>
      <c r="I282" s="3" t="s">
        <v>347</v>
      </c>
      <c r="J282" s="3" t="s">
        <v>521</v>
      </c>
      <c r="L282" t="s">
        <v>24</v>
      </c>
      <c r="M282" t="str">
        <f t="shared" si="86"/>
        <v>11.3 实施定性风险分析</v>
      </c>
      <c r="N282" t="s">
        <v>24</v>
      </c>
      <c r="O282" t="str">
        <f t="shared" si="87"/>
        <v>数据分析</v>
      </c>
      <c r="P282" t="s">
        <v>24</v>
      </c>
      <c r="Q282" t="str">
        <f t="shared" si="88"/>
        <v>数据分析_风险数据质量评估</v>
      </c>
      <c r="R282" t="s">
        <v>24</v>
      </c>
      <c r="S282" t="str">
        <f t="shared" si="89"/>
        <v>3数据分析</v>
      </c>
      <c r="T282" t="s">
        <v>24</v>
      </c>
      <c r="U282" t="str">
        <f t="shared" si="90"/>
        <v>风险数据质量评估</v>
      </c>
      <c r="V282" t="s">
        <v>24</v>
      </c>
      <c r="W282" t="s">
        <v>24</v>
      </c>
      <c r="X282" t="str">
        <f t="shared" si="80"/>
        <v/>
      </c>
      <c r="Y282" t="s">
        <v>24</v>
      </c>
      <c r="Z282" t="str">
        <f t="shared" si="81"/>
        <v>[数据分析](工具-数据分析)</v>
      </c>
      <c r="AA282" t="s">
        <v>24</v>
      </c>
      <c r="AB282" t="str">
        <f t="shared" si="82"/>
        <v>数据分析_风险数据质量评估</v>
      </c>
      <c r="AC282" t="s">
        <v>24</v>
      </c>
      <c r="AD282" t="str">
        <f t="shared" si="83"/>
        <v>3数据分析</v>
      </c>
      <c r="AE282" t="s">
        <v>24</v>
      </c>
      <c r="AF282" t="str">
        <f t="shared" si="84"/>
        <v>风险数据质量评估</v>
      </c>
      <c r="AG282" t="s">
        <v>24</v>
      </c>
    </row>
    <row r="283" spans="3:33">
      <c r="C283" s="2" t="s">
        <v>294</v>
      </c>
      <c r="D283" t="str">
        <f t="shared" si="85"/>
        <v>数据分析_风险概率和影响评估</v>
      </c>
      <c r="G283" t="s">
        <v>335</v>
      </c>
      <c r="H283" s="3" t="s">
        <v>522</v>
      </c>
      <c r="I283" s="3" t="s">
        <v>347</v>
      </c>
      <c r="J283" s="3" t="s">
        <v>522</v>
      </c>
      <c r="L283" t="s">
        <v>24</v>
      </c>
      <c r="M283" t="str">
        <f t="shared" si="86"/>
        <v>11.3 实施定性风险分析</v>
      </c>
      <c r="N283" t="s">
        <v>24</v>
      </c>
      <c r="O283" t="str">
        <f t="shared" si="87"/>
        <v>数据分析</v>
      </c>
      <c r="P283" t="s">
        <v>24</v>
      </c>
      <c r="Q283" t="str">
        <f t="shared" si="88"/>
        <v>数据分析_风险概率和影响评估</v>
      </c>
      <c r="R283" t="s">
        <v>24</v>
      </c>
      <c r="S283" t="str">
        <f t="shared" si="89"/>
        <v>3数据分析</v>
      </c>
      <c r="T283" t="s">
        <v>24</v>
      </c>
      <c r="U283" t="str">
        <f t="shared" si="90"/>
        <v>风险概率和影响评估</v>
      </c>
      <c r="V283" t="s">
        <v>24</v>
      </c>
      <c r="W283" t="s">
        <v>24</v>
      </c>
      <c r="X283" t="str">
        <f t="shared" si="80"/>
        <v/>
      </c>
      <c r="Y283" t="s">
        <v>24</v>
      </c>
      <c r="Z283" t="str">
        <f t="shared" si="81"/>
        <v/>
      </c>
      <c r="AA283" t="s">
        <v>24</v>
      </c>
      <c r="AB283" t="str">
        <f t="shared" si="82"/>
        <v>数据分析_风险概率和影响评估</v>
      </c>
      <c r="AC283" t="s">
        <v>24</v>
      </c>
      <c r="AD283" t="str">
        <f t="shared" si="83"/>
        <v/>
      </c>
      <c r="AE283" t="s">
        <v>24</v>
      </c>
      <c r="AF283" t="str">
        <f t="shared" si="84"/>
        <v>风险概率和影响评估</v>
      </c>
      <c r="AG283" t="s">
        <v>24</v>
      </c>
    </row>
    <row r="284" spans="3:33">
      <c r="C284" s="2" t="s">
        <v>294</v>
      </c>
      <c r="D284" t="str">
        <f t="shared" si="85"/>
        <v>数据分析_其他风险参数评估</v>
      </c>
      <c r="G284" t="s">
        <v>335</v>
      </c>
      <c r="H284" s="3" t="s">
        <v>523</v>
      </c>
      <c r="I284" s="3" t="s">
        <v>347</v>
      </c>
      <c r="J284" s="3" t="s">
        <v>523</v>
      </c>
      <c r="L284" t="s">
        <v>24</v>
      </c>
      <c r="M284" t="str">
        <f t="shared" si="86"/>
        <v>11.3 实施定性风险分析</v>
      </c>
      <c r="N284" t="s">
        <v>24</v>
      </c>
      <c r="O284" t="str">
        <f t="shared" si="87"/>
        <v>数据分析</v>
      </c>
      <c r="P284" t="s">
        <v>24</v>
      </c>
      <c r="Q284" t="str">
        <f t="shared" si="88"/>
        <v>数据分析_其他风险参数评估</v>
      </c>
      <c r="R284" t="s">
        <v>24</v>
      </c>
      <c r="S284" t="str">
        <f t="shared" si="89"/>
        <v>3数据分析</v>
      </c>
      <c r="T284" t="s">
        <v>24</v>
      </c>
      <c r="U284" t="str">
        <f t="shared" si="90"/>
        <v>其他风险参数评估</v>
      </c>
      <c r="V284" t="s">
        <v>24</v>
      </c>
      <c r="W284" t="s">
        <v>24</v>
      </c>
      <c r="X284" t="str">
        <f t="shared" si="80"/>
        <v/>
      </c>
      <c r="Y284" t="s">
        <v>24</v>
      </c>
      <c r="Z284" t="str">
        <f t="shared" si="81"/>
        <v/>
      </c>
      <c r="AA284" t="s">
        <v>24</v>
      </c>
      <c r="AB284" t="str">
        <f t="shared" si="82"/>
        <v>数据分析_其他风险参数评估</v>
      </c>
      <c r="AC284" t="s">
        <v>24</v>
      </c>
      <c r="AD284" t="str">
        <f t="shared" si="83"/>
        <v/>
      </c>
      <c r="AE284" t="s">
        <v>24</v>
      </c>
      <c r="AF284" t="str">
        <f t="shared" si="84"/>
        <v>其他风险参数评估</v>
      </c>
      <c r="AG284" t="s">
        <v>24</v>
      </c>
    </row>
    <row r="285" spans="3:33">
      <c r="C285" s="2" t="s">
        <v>294</v>
      </c>
      <c r="D285" t="str">
        <f t="shared" si="85"/>
        <v>人际关系与团队技能_引导</v>
      </c>
      <c r="G285" t="s">
        <v>315</v>
      </c>
      <c r="H285" s="3" t="s">
        <v>318</v>
      </c>
      <c r="I285" s="3" t="s">
        <v>331</v>
      </c>
      <c r="J285" s="3" t="s">
        <v>318</v>
      </c>
      <c r="L285" t="s">
        <v>24</v>
      </c>
      <c r="M285" t="str">
        <f t="shared" si="86"/>
        <v>11.3 实施定性风险分析</v>
      </c>
      <c r="N285" t="s">
        <v>24</v>
      </c>
      <c r="O285" t="str">
        <f t="shared" si="87"/>
        <v>人际关系与团队技能</v>
      </c>
      <c r="P285" t="s">
        <v>24</v>
      </c>
      <c r="Q285" t="str">
        <f t="shared" si="88"/>
        <v>人际关系与团队技能_引导</v>
      </c>
      <c r="R285" t="s">
        <v>24</v>
      </c>
      <c r="S285" t="str">
        <f t="shared" si="89"/>
        <v>4人际关系与团队技能</v>
      </c>
      <c r="T285" t="s">
        <v>24</v>
      </c>
      <c r="U285" t="str">
        <f t="shared" si="90"/>
        <v>引导</v>
      </c>
      <c r="V285" t="s">
        <v>24</v>
      </c>
      <c r="W285" t="s">
        <v>24</v>
      </c>
      <c r="X285" t="str">
        <f t="shared" si="80"/>
        <v/>
      </c>
      <c r="Y285" t="s">
        <v>24</v>
      </c>
      <c r="Z285" t="str">
        <f t="shared" si="81"/>
        <v>[人际关系与团队技能](工具-人际关系与团队技能)</v>
      </c>
      <c r="AA285" t="s">
        <v>24</v>
      </c>
      <c r="AB285" t="str">
        <f t="shared" si="82"/>
        <v>人际关系与团队技能_引导</v>
      </c>
      <c r="AC285" t="s">
        <v>24</v>
      </c>
      <c r="AD285" t="str">
        <f t="shared" si="83"/>
        <v>4人际关系与团队技能</v>
      </c>
      <c r="AE285" t="s">
        <v>24</v>
      </c>
      <c r="AF285" t="str">
        <f t="shared" si="84"/>
        <v>引导</v>
      </c>
      <c r="AG285" t="s">
        <v>24</v>
      </c>
    </row>
    <row r="286" spans="3:33">
      <c r="C286" s="2" t="s">
        <v>294</v>
      </c>
      <c r="D286" t="str">
        <f t="shared" si="85"/>
        <v>风险分类</v>
      </c>
      <c r="G286" t="s">
        <v>524</v>
      </c>
      <c r="I286" s="3" t="s">
        <v>525</v>
      </c>
      <c r="L286" t="s">
        <v>24</v>
      </c>
      <c r="M286" t="str">
        <f t="shared" si="86"/>
        <v>11.3 实施定性风险分析</v>
      </c>
      <c r="N286" t="s">
        <v>24</v>
      </c>
      <c r="O286" t="str">
        <f t="shared" si="87"/>
        <v>风险分类</v>
      </c>
      <c r="P286" t="s">
        <v>24</v>
      </c>
      <c r="Q286" t="str">
        <f t="shared" si="88"/>
        <v>风险分类</v>
      </c>
      <c r="R286" t="s">
        <v>24</v>
      </c>
      <c r="S286" t="str">
        <f t="shared" si="89"/>
        <v>5风险分类</v>
      </c>
      <c r="T286" t="s">
        <v>24</v>
      </c>
      <c r="U286" t="str">
        <f t="shared" si="90"/>
        <v/>
      </c>
      <c r="V286" t="s">
        <v>24</v>
      </c>
      <c r="W286" t="s">
        <v>24</v>
      </c>
      <c r="X286" t="str">
        <f t="shared" si="80"/>
        <v/>
      </c>
      <c r="Y286" t="s">
        <v>24</v>
      </c>
      <c r="Z286" t="str">
        <f t="shared" si="81"/>
        <v>[风险分类](工具-风险分类)</v>
      </c>
      <c r="AA286" t="s">
        <v>24</v>
      </c>
      <c r="AB286" t="str">
        <f t="shared" si="82"/>
        <v>风险分类</v>
      </c>
      <c r="AC286" t="s">
        <v>24</v>
      </c>
      <c r="AD286" t="str">
        <f t="shared" si="83"/>
        <v>5风险分类</v>
      </c>
      <c r="AE286" t="s">
        <v>24</v>
      </c>
      <c r="AF286" t="str">
        <f t="shared" si="84"/>
        <v/>
      </c>
      <c r="AG286" t="s">
        <v>24</v>
      </c>
    </row>
    <row r="287" spans="3:33">
      <c r="C287" s="2" t="s">
        <v>294</v>
      </c>
      <c r="D287" t="str">
        <f t="shared" si="85"/>
        <v>数据表现_概率和影响矩阵</v>
      </c>
      <c r="G287" t="s">
        <v>357</v>
      </c>
      <c r="H287" s="3" t="s">
        <v>526</v>
      </c>
      <c r="I287" s="3" t="s">
        <v>527</v>
      </c>
      <c r="J287" s="3" t="s">
        <v>526</v>
      </c>
      <c r="L287" t="s">
        <v>24</v>
      </c>
      <c r="M287" t="str">
        <f t="shared" si="86"/>
        <v>11.3 实施定性风险分析</v>
      </c>
      <c r="N287" t="s">
        <v>24</v>
      </c>
      <c r="O287" t="str">
        <f t="shared" si="87"/>
        <v>数据表现</v>
      </c>
      <c r="P287" t="s">
        <v>24</v>
      </c>
      <c r="Q287" t="str">
        <f t="shared" si="88"/>
        <v>数据表现_概率和影响矩阵</v>
      </c>
      <c r="R287" t="s">
        <v>24</v>
      </c>
      <c r="S287" t="str">
        <f t="shared" si="89"/>
        <v>6数据表现</v>
      </c>
      <c r="T287" t="s">
        <v>24</v>
      </c>
      <c r="U287" t="str">
        <f t="shared" si="90"/>
        <v>概率和影响矩阵</v>
      </c>
      <c r="V287" t="s">
        <v>24</v>
      </c>
      <c r="W287" t="s">
        <v>24</v>
      </c>
      <c r="X287" t="str">
        <f t="shared" si="80"/>
        <v/>
      </c>
      <c r="Y287" t="s">
        <v>24</v>
      </c>
      <c r="Z287" t="str">
        <f t="shared" si="81"/>
        <v>[数据表现](工具-数据表现)</v>
      </c>
      <c r="AA287" t="s">
        <v>24</v>
      </c>
      <c r="AB287" t="str">
        <f t="shared" si="82"/>
        <v>数据表现_概率和影响矩阵</v>
      </c>
      <c r="AC287" t="s">
        <v>24</v>
      </c>
      <c r="AD287" t="str">
        <f t="shared" si="83"/>
        <v>6数据表现</v>
      </c>
      <c r="AE287" t="s">
        <v>24</v>
      </c>
      <c r="AF287" t="str">
        <f t="shared" si="84"/>
        <v>概率和影响矩阵</v>
      </c>
      <c r="AG287" t="s">
        <v>24</v>
      </c>
    </row>
    <row r="288" spans="3:33">
      <c r="C288" s="2" t="s">
        <v>294</v>
      </c>
      <c r="D288" t="str">
        <f t="shared" si="85"/>
        <v>数据表现_层级图</v>
      </c>
      <c r="G288" t="s">
        <v>357</v>
      </c>
      <c r="H288" s="3" t="s">
        <v>528</v>
      </c>
      <c r="I288" s="3" t="s">
        <v>527</v>
      </c>
      <c r="J288" s="3" t="s">
        <v>460</v>
      </c>
      <c r="L288" t="s">
        <v>24</v>
      </c>
      <c r="M288" t="str">
        <f t="shared" si="86"/>
        <v>11.3 实施定性风险分析</v>
      </c>
      <c r="N288" t="s">
        <v>24</v>
      </c>
      <c r="O288" t="str">
        <f t="shared" si="87"/>
        <v>数据表现</v>
      </c>
      <c r="P288" t="s">
        <v>24</v>
      </c>
      <c r="Q288" t="str">
        <f t="shared" si="88"/>
        <v>数据表现_层级图</v>
      </c>
      <c r="R288" t="s">
        <v>24</v>
      </c>
      <c r="S288" t="str">
        <f t="shared" si="89"/>
        <v>6数据表现</v>
      </c>
      <c r="T288" t="s">
        <v>24</v>
      </c>
      <c r="U288" t="str">
        <f t="shared" si="90"/>
        <v>层级型</v>
      </c>
      <c r="V288" t="s">
        <v>24</v>
      </c>
      <c r="W288" t="s">
        <v>24</v>
      </c>
      <c r="X288" t="str">
        <f t="shared" si="80"/>
        <v/>
      </c>
      <c r="Y288" t="s">
        <v>24</v>
      </c>
      <c r="Z288" t="str">
        <f t="shared" si="81"/>
        <v/>
      </c>
      <c r="AA288" t="s">
        <v>24</v>
      </c>
      <c r="AB288" t="str">
        <f t="shared" si="82"/>
        <v>数据表现_层级图</v>
      </c>
      <c r="AC288" t="s">
        <v>24</v>
      </c>
      <c r="AD288" t="str">
        <f t="shared" si="83"/>
        <v/>
      </c>
      <c r="AE288" t="s">
        <v>24</v>
      </c>
      <c r="AF288" t="str">
        <f t="shared" si="84"/>
        <v>层级型</v>
      </c>
      <c r="AG288" t="s">
        <v>24</v>
      </c>
    </row>
    <row r="289" spans="3:33">
      <c r="C289" s="2" t="s">
        <v>294</v>
      </c>
      <c r="D289" t="str">
        <f t="shared" si="85"/>
        <v>会议</v>
      </c>
      <c r="G289" t="s">
        <v>320</v>
      </c>
      <c r="I289" s="3" t="s">
        <v>436</v>
      </c>
      <c r="L289" t="s">
        <v>24</v>
      </c>
      <c r="M289" t="str">
        <f t="shared" si="86"/>
        <v>11.3 实施定性风险分析</v>
      </c>
      <c r="N289" t="s">
        <v>24</v>
      </c>
      <c r="O289" t="str">
        <f t="shared" si="87"/>
        <v>会议</v>
      </c>
      <c r="P289" t="s">
        <v>24</v>
      </c>
      <c r="Q289" t="str">
        <f t="shared" si="88"/>
        <v>会议</v>
      </c>
      <c r="R289" t="s">
        <v>24</v>
      </c>
      <c r="S289" t="str">
        <f t="shared" si="89"/>
        <v>7会议</v>
      </c>
      <c r="T289" t="s">
        <v>24</v>
      </c>
      <c r="U289" t="str">
        <f t="shared" si="90"/>
        <v/>
      </c>
      <c r="V289" t="s">
        <v>24</v>
      </c>
      <c r="W289" t="s">
        <v>24</v>
      </c>
      <c r="X289" t="str">
        <f t="shared" si="80"/>
        <v/>
      </c>
      <c r="Y289" t="s">
        <v>24</v>
      </c>
      <c r="Z289" t="str">
        <f t="shared" si="81"/>
        <v>[会议](工具-会议)</v>
      </c>
      <c r="AA289" t="s">
        <v>24</v>
      </c>
      <c r="AB289" t="str">
        <f t="shared" si="82"/>
        <v>会议</v>
      </c>
      <c r="AC289" t="s">
        <v>24</v>
      </c>
      <c r="AD289" t="str">
        <f t="shared" si="83"/>
        <v>7会议</v>
      </c>
      <c r="AE289" t="s">
        <v>24</v>
      </c>
      <c r="AF289" t="str">
        <f t="shared" si="84"/>
        <v/>
      </c>
      <c r="AG289" t="s">
        <v>24</v>
      </c>
    </row>
    <row r="290" spans="3:33">
      <c r="C290" s="2" t="s">
        <v>295</v>
      </c>
      <c r="D290" t="str">
        <f t="shared" si="85"/>
        <v>专家判断</v>
      </c>
      <c r="G290" t="s">
        <v>269</v>
      </c>
      <c r="I290" s="3" t="s">
        <v>309</v>
      </c>
      <c r="L290" t="s">
        <v>24</v>
      </c>
      <c r="M290" t="str">
        <f t="shared" si="86"/>
        <v>11.4 实施定量风险分析</v>
      </c>
      <c r="N290" t="s">
        <v>24</v>
      </c>
      <c r="O290" t="str">
        <f t="shared" si="87"/>
        <v>专家判断</v>
      </c>
      <c r="P290" t="s">
        <v>24</v>
      </c>
      <c r="Q290" t="str">
        <f t="shared" si="88"/>
        <v>专家判断</v>
      </c>
      <c r="R290" t="s">
        <v>24</v>
      </c>
      <c r="S290" t="str">
        <f t="shared" si="89"/>
        <v>1专家判断</v>
      </c>
      <c r="T290" t="s">
        <v>24</v>
      </c>
      <c r="U290" t="str">
        <f t="shared" si="90"/>
        <v/>
      </c>
      <c r="V290" t="s">
        <v>24</v>
      </c>
      <c r="W290" t="s">
        <v>24</v>
      </c>
      <c r="X290" t="str">
        <f t="shared" si="80"/>
        <v>11.4 实施定量风险分析</v>
      </c>
      <c r="Y290" t="s">
        <v>24</v>
      </c>
      <c r="Z290" t="str">
        <f t="shared" si="81"/>
        <v>[专家判断](工具-专家判断)</v>
      </c>
      <c r="AA290" t="s">
        <v>24</v>
      </c>
      <c r="AB290" t="str">
        <f t="shared" si="82"/>
        <v>专家判断</v>
      </c>
      <c r="AC290" t="s">
        <v>24</v>
      </c>
      <c r="AD290" t="str">
        <f t="shared" si="83"/>
        <v>1专家判断</v>
      </c>
      <c r="AE290" t="s">
        <v>24</v>
      </c>
      <c r="AF290" t="str">
        <f t="shared" si="84"/>
        <v/>
      </c>
      <c r="AG290" t="s">
        <v>24</v>
      </c>
    </row>
    <row r="291" spans="3:33">
      <c r="C291" s="2" t="s">
        <v>295</v>
      </c>
      <c r="D291" t="str">
        <f t="shared" si="85"/>
        <v>数据收集_访谈</v>
      </c>
      <c r="G291" t="s">
        <v>310</v>
      </c>
      <c r="H291" s="3" t="s">
        <v>314</v>
      </c>
      <c r="I291" s="3" t="s">
        <v>312</v>
      </c>
      <c r="J291" s="3" t="s">
        <v>314</v>
      </c>
      <c r="L291" t="s">
        <v>24</v>
      </c>
      <c r="M291" t="str">
        <f t="shared" si="86"/>
        <v>11.4 实施定量风险分析</v>
      </c>
      <c r="N291" t="s">
        <v>24</v>
      </c>
      <c r="O291" t="str">
        <f t="shared" si="87"/>
        <v>数据收集</v>
      </c>
      <c r="P291" t="s">
        <v>24</v>
      </c>
      <c r="Q291" t="str">
        <f t="shared" si="88"/>
        <v>数据收集_访谈</v>
      </c>
      <c r="R291" t="s">
        <v>24</v>
      </c>
      <c r="S291" t="str">
        <f t="shared" si="89"/>
        <v>2数据收集</v>
      </c>
      <c r="T291" t="s">
        <v>24</v>
      </c>
      <c r="U291" t="str">
        <f t="shared" si="90"/>
        <v>访谈</v>
      </c>
      <c r="V291" t="s">
        <v>24</v>
      </c>
      <c r="W291" t="s">
        <v>24</v>
      </c>
      <c r="X291" t="str">
        <f t="shared" si="80"/>
        <v/>
      </c>
      <c r="Y291" t="s">
        <v>24</v>
      </c>
      <c r="Z291" t="str">
        <f t="shared" si="81"/>
        <v>[数据收集](工具-数据收集)</v>
      </c>
      <c r="AA291" t="s">
        <v>24</v>
      </c>
      <c r="AB291" t="str">
        <f t="shared" si="82"/>
        <v>数据收集_访谈</v>
      </c>
      <c r="AC291" t="s">
        <v>24</v>
      </c>
      <c r="AD291" t="str">
        <f t="shared" si="83"/>
        <v>2数据收集</v>
      </c>
      <c r="AE291" t="s">
        <v>24</v>
      </c>
      <c r="AF291" t="str">
        <f t="shared" si="84"/>
        <v>访谈</v>
      </c>
      <c r="AG291" t="s">
        <v>24</v>
      </c>
    </row>
    <row r="292" spans="3:33">
      <c r="C292" s="2" t="s">
        <v>295</v>
      </c>
      <c r="D292" t="str">
        <f t="shared" si="85"/>
        <v>人际关系与团队技能_引导</v>
      </c>
      <c r="G292" t="s">
        <v>315</v>
      </c>
      <c r="H292" s="3" t="s">
        <v>318</v>
      </c>
      <c r="I292" s="3" t="s">
        <v>317</v>
      </c>
      <c r="J292" s="3" t="s">
        <v>318</v>
      </c>
      <c r="L292" t="s">
        <v>24</v>
      </c>
      <c r="M292" t="str">
        <f t="shared" si="86"/>
        <v>11.4 实施定量风险分析</v>
      </c>
      <c r="N292" t="s">
        <v>24</v>
      </c>
      <c r="O292" t="str">
        <f t="shared" si="87"/>
        <v>人际关系与团队技能</v>
      </c>
      <c r="P292" t="s">
        <v>24</v>
      </c>
      <c r="Q292" t="str">
        <f t="shared" si="88"/>
        <v>人际关系与团队技能_引导</v>
      </c>
      <c r="R292" t="s">
        <v>24</v>
      </c>
      <c r="S292" t="str">
        <f t="shared" si="89"/>
        <v>3人际关系与团队技能</v>
      </c>
      <c r="T292" t="s">
        <v>24</v>
      </c>
      <c r="U292" t="str">
        <f t="shared" si="90"/>
        <v>引导</v>
      </c>
      <c r="V292" t="s">
        <v>24</v>
      </c>
      <c r="W292" t="s">
        <v>24</v>
      </c>
      <c r="X292" t="str">
        <f t="shared" si="80"/>
        <v/>
      </c>
      <c r="Y292" t="s">
        <v>24</v>
      </c>
      <c r="Z292" t="str">
        <f t="shared" si="81"/>
        <v>[人际关系与团队技能](工具-人际关系与团队技能)</v>
      </c>
      <c r="AA292" t="s">
        <v>24</v>
      </c>
      <c r="AB292" t="str">
        <f t="shared" si="82"/>
        <v>人际关系与团队技能_引导</v>
      </c>
      <c r="AC292" t="s">
        <v>24</v>
      </c>
      <c r="AD292" t="str">
        <f t="shared" si="83"/>
        <v>3人际关系与团队技能</v>
      </c>
      <c r="AE292" t="s">
        <v>24</v>
      </c>
      <c r="AF292" t="str">
        <f t="shared" si="84"/>
        <v>引导</v>
      </c>
      <c r="AG292" t="s">
        <v>24</v>
      </c>
    </row>
    <row r="293" spans="3:33">
      <c r="C293" s="2" t="s">
        <v>295</v>
      </c>
      <c r="D293" t="str">
        <f t="shared" si="85"/>
        <v>不确定性表现方式</v>
      </c>
      <c r="G293" t="s">
        <v>529</v>
      </c>
      <c r="I293" s="3" t="s">
        <v>530</v>
      </c>
      <c r="L293" t="s">
        <v>24</v>
      </c>
      <c r="M293" t="str">
        <f t="shared" si="86"/>
        <v>11.4 实施定量风险分析</v>
      </c>
      <c r="N293" t="s">
        <v>24</v>
      </c>
      <c r="O293" t="str">
        <f t="shared" si="87"/>
        <v>不确定性表现方式</v>
      </c>
      <c r="P293" t="s">
        <v>24</v>
      </c>
      <c r="Q293" t="str">
        <f t="shared" si="88"/>
        <v>不确定性表现方式</v>
      </c>
      <c r="R293" t="s">
        <v>24</v>
      </c>
      <c r="S293" t="str">
        <f t="shared" si="89"/>
        <v>4不确定性表现方式</v>
      </c>
      <c r="T293" t="s">
        <v>24</v>
      </c>
      <c r="U293" t="str">
        <f t="shared" si="90"/>
        <v/>
      </c>
      <c r="V293" t="s">
        <v>24</v>
      </c>
      <c r="W293" t="s">
        <v>24</v>
      </c>
      <c r="X293" t="str">
        <f t="shared" si="80"/>
        <v/>
      </c>
      <c r="Y293" t="s">
        <v>24</v>
      </c>
      <c r="Z293" t="str">
        <f t="shared" si="81"/>
        <v>[不确定性表现方式](工具-不确定性表现方式)</v>
      </c>
      <c r="AA293" t="s">
        <v>24</v>
      </c>
      <c r="AB293" t="str">
        <f t="shared" si="82"/>
        <v>不确定性表现方式</v>
      </c>
      <c r="AC293" t="s">
        <v>24</v>
      </c>
      <c r="AD293" t="str">
        <f t="shared" si="83"/>
        <v>4不确定性表现方式</v>
      </c>
      <c r="AE293" t="s">
        <v>24</v>
      </c>
      <c r="AF293" t="str">
        <f t="shared" si="84"/>
        <v/>
      </c>
      <c r="AG293" t="s">
        <v>24</v>
      </c>
    </row>
    <row r="294" spans="3:33">
      <c r="C294" s="2" t="s">
        <v>295</v>
      </c>
      <c r="D294" t="str">
        <f t="shared" si="85"/>
        <v>数据分析_模拟</v>
      </c>
      <c r="G294" t="s">
        <v>335</v>
      </c>
      <c r="H294" s="3" t="s">
        <v>404</v>
      </c>
      <c r="I294" s="3" t="s">
        <v>469</v>
      </c>
      <c r="J294" s="3" t="s">
        <v>404</v>
      </c>
      <c r="L294" t="s">
        <v>24</v>
      </c>
      <c r="M294" t="str">
        <f t="shared" si="86"/>
        <v>11.4 实施定量风险分析</v>
      </c>
      <c r="N294" t="s">
        <v>24</v>
      </c>
      <c r="O294" t="str">
        <f t="shared" si="87"/>
        <v>数据分析</v>
      </c>
      <c r="P294" t="s">
        <v>24</v>
      </c>
      <c r="Q294" t="str">
        <f t="shared" si="88"/>
        <v>数据分析_模拟</v>
      </c>
      <c r="R294" t="s">
        <v>24</v>
      </c>
      <c r="S294" t="str">
        <f t="shared" si="89"/>
        <v>5数据分析</v>
      </c>
      <c r="T294" t="s">
        <v>24</v>
      </c>
      <c r="U294" t="str">
        <f t="shared" si="90"/>
        <v>模拟</v>
      </c>
      <c r="V294" t="s">
        <v>24</v>
      </c>
      <c r="W294" t="s">
        <v>24</v>
      </c>
      <c r="X294" t="str">
        <f t="shared" si="80"/>
        <v/>
      </c>
      <c r="Y294" t="s">
        <v>24</v>
      </c>
      <c r="Z294" t="str">
        <f t="shared" si="81"/>
        <v>[数据分析](工具-数据分析)</v>
      </c>
      <c r="AA294" t="s">
        <v>24</v>
      </c>
      <c r="AB294" t="str">
        <f t="shared" si="82"/>
        <v>数据分析_模拟</v>
      </c>
      <c r="AC294" t="s">
        <v>24</v>
      </c>
      <c r="AD294" t="str">
        <f t="shared" si="83"/>
        <v>5数据分析</v>
      </c>
      <c r="AE294" t="s">
        <v>24</v>
      </c>
      <c r="AF294" t="str">
        <f t="shared" si="84"/>
        <v>模拟</v>
      </c>
      <c r="AG294" t="s">
        <v>24</v>
      </c>
    </row>
    <row r="295" spans="3:33">
      <c r="C295" s="2" t="s">
        <v>295</v>
      </c>
      <c r="D295" t="str">
        <f t="shared" si="85"/>
        <v>数据分析_敏感性分析</v>
      </c>
      <c r="G295" t="s">
        <v>335</v>
      </c>
      <c r="H295" s="3" t="s">
        <v>531</v>
      </c>
      <c r="I295" s="3" t="s">
        <v>469</v>
      </c>
      <c r="J295" s="3" t="s">
        <v>531</v>
      </c>
      <c r="L295" t="s">
        <v>24</v>
      </c>
      <c r="M295" t="str">
        <f t="shared" si="86"/>
        <v>11.4 实施定量风险分析</v>
      </c>
      <c r="N295" t="s">
        <v>24</v>
      </c>
      <c r="O295" t="str">
        <f t="shared" si="87"/>
        <v>数据分析</v>
      </c>
      <c r="P295" t="s">
        <v>24</v>
      </c>
      <c r="Q295" t="str">
        <f t="shared" si="88"/>
        <v>数据分析_敏感性分析</v>
      </c>
      <c r="R295" t="s">
        <v>24</v>
      </c>
      <c r="S295" t="str">
        <f t="shared" si="89"/>
        <v>5数据分析</v>
      </c>
      <c r="T295" t="s">
        <v>24</v>
      </c>
      <c r="U295" t="str">
        <f t="shared" si="90"/>
        <v>敏感性分析</v>
      </c>
      <c r="V295" t="s">
        <v>24</v>
      </c>
      <c r="W295" t="s">
        <v>24</v>
      </c>
      <c r="X295" t="str">
        <f t="shared" si="80"/>
        <v/>
      </c>
      <c r="Y295" t="s">
        <v>24</v>
      </c>
      <c r="Z295" t="str">
        <f t="shared" si="81"/>
        <v/>
      </c>
      <c r="AA295" t="s">
        <v>24</v>
      </c>
      <c r="AB295" t="str">
        <f t="shared" si="82"/>
        <v>数据分析_敏感性分析</v>
      </c>
      <c r="AC295" t="s">
        <v>24</v>
      </c>
      <c r="AD295" t="str">
        <f t="shared" si="83"/>
        <v/>
      </c>
      <c r="AE295" t="s">
        <v>24</v>
      </c>
      <c r="AF295" t="str">
        <f t="shared" si="84"/>
        <v>敏感性分析</v>
      </c>
      <c r="AG295" t="s">
        <v>24</v>
      </c>
    </row>
    <row r="296" spans="3:33">
      <c r="C296" s="2" t="s">
        <v>295</v>
      </c>
      <c r="D296" t="str">
        <f t="shared" si="85"/>
        <v>数据分析_决策树分析</v>
      </c>
      <c r="G296" t="s">
        <v>335</v>
      </c>
      <c r="H296" s="3" t="s">
        <v>532</v>
      </c>
      <c r="I296" s="3" t="s">
        <v>469</v>
      </c>
      <c r="J296" s="3" t="s">
        <v>532</v>
      </c>
      <c r="L296" t="s">
        <v>24</v>
      </c>
      <c r="M296" t="str">
        <f t="shared" si="86"/>
        <v>11.4 实施定量风险分析</v>
      </c>
      <c r="N296" t="s">
        <v>24</v>
      </c>
      <c r="O296" t="str">
        <f t="shared" si="87"/>
        <v>数据分析</v>
      </c>
      <c r="P296" t="s">
        <v>24</v>
      </c>
      <c r="Q296" t="str">
        <f t="shared" si="88"/>
        <v>数据分析_决策树分析</v>
      </c>
      <c r="R296" t="s">
        <v>24</v>
      </c>
      <c r="S296" t="str">
        <f t="shared" si="89"/>
        <v>5数据分析</v>
      </c>
      <c r="T296" t="s">
        <v>24</v>
      </c>
      <c r="U296" t="str">
        <f t="shared" si="90"/>
        <v>决策树分析</v>
      </c>
      <c r="V296" t="s">
        <v>24</v>
      </c>
      <c r="W296" t="s">
        <v>24</v>
      </c>
      <c r="X296" t="str">
        <f t="shared" si="80"/>
        <v/>
      </c>
      <c r="Y296" t="s">
        <v>24</v>
      </c>
      <c r="Z296" t="str">
        <f t="shared" si="81"/>
        <v/>
      </c>
      <c r="AA296" t="s">
        <v>24</v>
      </c>
      <c r="AB296" t="str">
        <f t="shared" si="82"/>
        <v>数据分析_决策树分析</v>
      </c>
      <c r="AC296" t="s">
        <v>24</v>
      </c>
      <c r="AD296" t="str">
        <f t="shared" si="83"/>
        <v/>
      </c>
      <c r="AE296" t="s">
        <v>24</v>
      </c>
      <c r="AF296" t="str">
        <f t="shared" si="84"/>
        <v>决策树分析</v>
      </c>
      <c r="AG296" t="s">
        <v>24</v>
      </c>
    </row>
    <row r="297" spans="3:33">
      <c r="C297" s="2" t="s">
        <v>295</v>
      </c>
      <c r="D297" t="str">
        <f t="shared" si="85"/>
        <v>数据分析_影响图</v>
      </c>
      <c r="G297" t="s">
        <v>335</v>
      </c>
      <c r="H297" s="3" t="s">
        <v>533</v>
      </c>
      <c r="I297" s="3" t="s">
        <v>469</v>
      </c>
      <c r="J297" s="3" t="s">
        <v>533</v>
      </c>
      <c r="L297" t="s">
        <v>24</v>
      </c>
      <c r="M297" t="str">
        <f t="shared" si="86"/>
        <v>11.4 实施定量风险分析</v>
      </c>
      <c r="N297" t="s">
        <v>24</v>
      </c>
      <c r="O297" t="str">
        <f t="shared" si="87"/>
        <v>数据分析</v>
      </c>
      <c r="P297" t="s">
        <v>24</v>
      </c>
      <c r="Q297" t="str">
        <f t="shared" si="88"/>
        <v>数据分析_影响图</v>
      </c>
      <c r="R297" t="s">
        <v>24</v>
      </c>
      <c r="S297" t="str">
        <f t="shared" si="89"/>
        <v>5数据分析</v>
      </c>
      <c r="T297" t="s">
        <v>24</v>
      </c>
      <c r="U297" t="str">
        <f t="shared" si="90"/>
        <v>影响图</v>
      </c>
      <c r="V297" t="s">
        <v>24</v>
      </c>
      <c r="W297" t="s">
        <v>24</v>
      </c>
      <c r="X297" t="str">
        <f t="shared" si="80"/>
        <v/>
      </c>
      <c r="Y297" t="s">
        <v>24</v>
      </c>
      <c r="Z297" t="str">
        <f t="shared" si="81"/>
        <v/>
      </c>
      <c r="AA297" t="s">
        <v>24</v>
      </c>
      <c r="AB297" t="str">
        <f t="shared" si="82"/>
        <v>数据分析_影响图</v>
      </c>
      <c r="AC297" t="s">
        <v>24</v>
      </c>
      <c r="AD297" t="str">
        <f t="shared" si="83"/>
        <v/>
      </c>
      <c r="AE297" t="s">
        <v>24</v>
      </c>
      <c r="AF297" t="str">
        <f t="shared" si="84"/>
        <v>影响图</v>
      </c>
      <c r="AG297" t="s">
        <v>24</v>
      </c>
    </row>
    <row r="298" spans="3:33">
      <c r="C298" s="2" t="s">
        <v>298</v>
      </c>
      <c r="D298" t="str">
        <f t="shared" si="85"/>
        <v>专家判断</v>
      </c>
      <c r="G298" t="s">
        <v>269</v>
      </c>
      <c r="I298" s="3" t="s">
        <v>309</v>
      </c>
      <c r="L298" t="s">
        <v>24</v>
      </c>
      <c r="M298" t="str">
        <f t="shared" si="86"/>
        <v>11.5 规划风险应对</v>
      </c>
      <c r="N298" t="s">
        <v>24</v>
      </c>
      <c r="O298" t="str">
        <f t="shared" si="87"/>
        <v>专家判断</v>
      </c>
      <c r="P298" t="s">
        <v>24</v>
      </c>
      <c r="Q298" t="str">
        <f t="shared" si="88"/>
        <v>专家判断</v>
      </c>
      <c r="R298" t="s">
        <v>24</v>
      </c>
      <c r="S298" t="str">
        <f t="shared" si="89"/>
        <v>1专家判断</v>
      </c>
      <c r="T298" t="s">
        <v>24</v>
      </c>
      <c r="U298" t="str">
        <f t="shared" si="90"/>
        <v/>
      </c>
      <c r="V298" t="s">
        <v>24</v>
      </c>
      <c r="W298" t="s">
        <v>24</v>
      </c>
      <c r="X298" t="str">
        <f t="shared" ref="X298:X329" si="91">IF(M298&lt;&gt;M297,M298,"")</f>
        <v>11.5 规划风险应对</v>
      </c>
      <c r="Y298" t="s">
        <v>24</v>
      </c>
      <c r="Z298" t="str">
        <f t="shared" ref="Z298:Z329" si="92">IF(O298&lt;&gt;O297,"["&amp;O298&amp;"](工具-"&amp;O298&amp;")","")</f>
        <v>[专家判断](工具-专家判断)</v>
      </c>
      <c r="AA298" t="s">
        <v>24</v>
      </c>
      <c r="AB298" t="str">
        <f t="shared" ref="AB298:AB329" si="93">IF(Q298&lt;&gt;Q297,Q298,"")</f>
        <v>专家判断</v>
      </c>
      <c r="AC298" t="s">
        <v>24</v>
      </c>
      <c r="AD298" t="str">
        <f t="shared" ref="AD298:AD329" si="94">IF(S298&lt;&gt;S297,S298,"")</f>
        <v>1专家判断</v>
      </c>
      <c r="AE298" t="s">
        <v>24</v>
      </c>
      <c r="AF298" t="str">
        <f t="shared" ref="AF298:AF329" si="95">U298</f>
        <v/>
      </c>
      <c r="AG298" t="s">
        <v>24</v>
      </c>
    </row>
    <row r="299" spans="3:33">
      <c r="C299" s="2" t="s">
        <v>298</v>
      </c>
      <c r="D299" t="str">
        <f t="shared" si="85"/>
        <v>数据收集_访谈</v>
      </c>
      <c r="G299" t="s">
        <v>310</v>
      </c>
      <c r="H299" s="3" t="s">
        <v>314</v>
      </c>
      <c r="I299" s="3" t="s">
        <v>312</v>
      </c>
      <c r="J299" s="3" t="s">
        <v>314</v>
      </c>
      <c r="L299" t="s">
        <v>24</v>
      </c>
      <c r="M299" t="str">
        <f t="shared" si="86"/>
        <v>11.5 规划风险应对</v>
      </c>
      <c r="N299" t="s">
        <v>24</v>
      </c>
      <c r="O299" t="str">
        <f t="shared" si="87"/>
        <v>数据收集</v>
      </c>
      <c r="P299" t="s">
        <v>24</v>
      </c>
      <c r="Q299" t="str">
        <f t="shared" si="88"/>
        <v>数据收集_访谈</v>
      </c>
      <c r="R299" t="s">
        <v>24</v>
      </c>
      <c r="S299" t="str">
        <f t="shared" si="89"/>
        <v>2数据收集</v>
      </c>
      <c r="T299" t="s">
        <v>24</v>
      </c>
      <c r="U299" t="str">
        <f t="shared" si="90"/>
        <v>访谈</v>
      </c>
      <c r="V299" t="s">
        <v>24</v>
      </c>
      <c r="W299" t="s">
        <v>24</v>
      </c>
      <c r="X299" t="str">
        <f t="shared" si="91"/>
        <v/>
      </c>
      <c r="Y299" t="s">
        <v>24</v>
      </c>
      <c r="Z299" t="str">
        <f t="shared" si="92"/>
        <v>[数据收集](工具-数据收集)</v>
      </c>
      <c r="AA299" t="s">
        <v>24</v>
      </c>
      <c r="AB299" t="str">
        <f t="shared" si="93"/>
        <v>数据收集_访谈</v>
      </c>
      <c r="AC299" t="s">
        <v>24</v>
      </c>
      <c r="AD299" t="str">
        <f t="shared" si="94"/>
        <v>2数据收集</v>
      </c>
      <c r="AE299" t="s">
        <v>24</v>
      </c>
      <c r="AF299" t="str">
        <f t="shared" si="95"/>
        <v>访谈</v>
      </c>
      <c r="AG299" t="s">
        <v>24</v>
      </c>
    </row>
    <row r="300" spans="3:33">
      <c r="C300" s="2" t="s">
        <v>298</v>
      </c>
      <c r="D300" t="str">
        <f t="shared" si="85"/>
        <v>人际关系与团队技能_引导</v>
      </c>
      <c r="G300" t="s">
        <v>315</v>
      </c>
      <c r="H300" s="3" t="s">
        <v>318</v>
      </c>
      <c r="I300" s="3" t="s">
        <v>317</v>
      </c>
      <c r="J300" s="3" t="s">
        <v>318</v>
      </c>
      <c r="L300" t="s">
        <v>24</v>
      </c>
      <c r="M300" t="str">
        <f t="shared" si="86"/>
        <v>11.5 规划风险应对</v>
      </c>
      <c r="N300" t="s">
        <v>24</v>
      </c>
      <c r="O300" t="str">
        <f t="shared" si="87"/>
        <v>人际关系与团队技能</v>
      </c>
      <c r="P300" t="s">
        <v>24</v>
      </c>
      <c r="Q300" t="str">
        <f t="shared" si="88"/>
        <v>人际关系与团队技能_引导</v>
      </c>
      <c r="R300" t="s">
        <v>24</v>
      </c>
      <c r="S300" t="str">
        <f t="shared" si="89"/>
        <v>3人际关系与团队技能</v>
      </c>
      <c r="T300" t="s">
        <v>24</v>
      </c>
      <c r="U300" t="str">
        <f t="shared" si="90"/>
        <v>引导</v>
      </c>
      <c r="V300" t="s">
        <v>24</v>
      </c>
      <c r="W300" t="s">
        <v>24</v>
      </c>
      <c r="X300" t="str">
        <f t="shared" si="91"/>
        <v/>
      </c>
      <c r="Y300" t="s">
        <v>24</v>
      </c>
      <c r="Z300" t="str">
        <f t="shared" si="92"/>
        <v>[人际关系与团队技能](工具-人际关系与团队技能)</v>
      </c>
      <c r="AA300" t="s">
        <v>24</v>
      </c>
      <c r="AB300" t="str">
        <f t="shared" si="93"/>
        <v>人际关系与团队技能_引导</v>
      </c>
      <c r="AC300" t="s">
        <v>24</v>
      </c>
      <c r="AD300" t="str">
        <f t="shared" si="94"/>
        <v>3人际关系与团队技能</v>
      </c>
      <c r="AE300" t="s">
        <v>24</v>
      </c>
      <c r="AF300" t="str">
        <f t="shared" si="95"/>
        <v>引导</v>
      </c>
      <c r="AG300" t="s">
        <v>24</v>
      </c>
    </row>
    <row r="301" spans="3:33">
      <c r="C301" s="2" t="s">
        <v>298</v>
      </c>
      <c r="D301" t="str">
        <f t="shared" si="85"/>
        <v>威胁应对策略</v>
      </c>
      <c r="G301" t="s">
        <v>534</v>
      </c>
      <c r="I301" s="3" t="s">
        <v>535</v>
      </c>
      <c r="L301" t="s">
        <v>24</v>
      </c>
      <c r="M301" t="str">
        <f t="shared" si="86"/>
        <v>11.5 规划风险应对</v>
      </c>
      <c r="N301" t="s">
        <v>24</v>
      </c>
      <c r="O301" t="str">
        <f t="shared" si="87"/>
        <v>威胁应对策略</v>
      </c>
      <c r="P301" t="s">
        <v>24</v>
      </c>
      <c r="Q301" t="str">
        <f t="shared" si="88"/>
        <v>威胁应对策略</v>
      </c>
      <c r="R301" t="s">
        <v>24</v>
      </c>
      <c r="S301" t="str">
        <f t="shared" si="89"/>
        <v>4威胁应对策略</v>
      </c>
      <c r="T301" t="s">
        <v>24</v>
      </c>
      <c r="U301" t="str">
        <f t="shared" si="90"/>
        <v/>
      </c>
      <c r="V301" t="s">
        <v>24</v>
      </c>
      <c r="W301" t="s">
        <v>24</v>
      </c>
      <c r="X301" t="str">
        <f t="shared" si="91"/>
        <v/>
      </c>
      <c r="Y301" t="s">
        <v>24</v>
      </c>
      <c r="Z301" t="str">
        <f t="shared" si="92"/>
        <v>[威胁应对策略](工具-威胁应对策略)</v>
      </c>
      <c r="AA301" t="s">
        <v>24</v>
      </c>
      <c r="AB301" t="str">
        <f t="shared" si="93"/>
        <v>威胁应对策略</v>
      </c>
      <c r="AC301" t="s">
        <v>24</v>
      </c>
      <c r="AD301" t="str">
        <f t="shared" si="94"/>
        <v>4威胁应对策略</v>
      </c>
      <c r="AE301" t="s">
        <v>24</v>
      </c>
      <c r="AF301" t="str">
        <f t="shared" si="95"/>
        <v/>
      </c>
      <c r="AG301" t="s">
        <v>24</v>
      </c>
    </row>
    <row r="302" spans="3:33">
      <c r="C302" s="2" t="s">
        <v>298</v>
      </c>
      <c r="D302" t="str">
        <f t="shared" si="85"/>
        <v>机会应对策略</v>
      </c>
      <c r="G302" t="s">
        <v>536</v>
      </c>
      <c r="I302" s="3" t="s">
        <v>537</v>
      </c>
      <c r="L302" t="s">
        <v>24</v>
      </c>
      <c r="M302" t="str">
        <f t="shared" si="86"/>
        <v>11.5 规划风险应对</v>
      </c>
      <c r="N302" t="s">
        <v>24</v>
      </c>
      <c r="O302" t="str">
        <f t="shared" si="87"/>
        <v>机会应对策略</v>
      </c>
      <c r="P302" t="s">
        <v>24</v>
      </c>
      <c r="Q302" t="str">
        <f t="shared" si="88"/>
        <v>机会应对策略</v>
      </c>
      <c r="R302" t="s">
        <v>24</v>
      </c>
      <c r="S302" t="str">
        <f t="shared" si="89"/>
        <v>5机会应对策略</v>
      </c>
      <c r="T302" t="s">
        <v>24</v>
      </c>
      <c r="U302" t="str">
        <f t="shared" si="90"/>
        <v/>
      </c>
      <c r="V302" t="s">
        <v>24</v>
      </c>
      <c r="W302" t="s">
        <v>24</v>
      </c>
      <c r="X302" t="str">
        <f t="shared" si="91"/>
        <v/>
      </c>
      <c r="Y302" t="s">
        <v>24</v>
      </c>
      <c r="Z302" t="str">
        <f t="shared" si="92"/>
        <v>[机会应对策略](工具-机会应对策略)</v>
      </c>
      <c r="AA302" t="s">
        <v>24</v>
      </c>
      <c r="AB302" t="str">
        <f t="shared" si="93"/>
        <v>机会应对策略</v>
      </c>
      <c r="AC302" t="s">
        <v>24</v>
      </c>
      <c r="AD302" t="str">
        <f t="shared" si="94"/>
        <v>5机会应对策略</v>
      </c>
      <c r="AE302" t="s">
        <v>24</v>
      </c>
      <c r="AF302" t="str">
        <f t="shared" si="95"/>
        <v/>
      </c>
      <c r="AG302" t="s">
        <v>24</v>
      </c>
    </row>
    <row r="303" spans="3:33">
      <c r="C303" s="2" t="s">
        <v>298</v>
      </c>
      <c r="D303" t="str">
        <f t="shared" si="85"/>
        <v>应急应对策略</v>
      </c>
      <c r="G303" t="s">
        <v>538</v>
      </c>
      <c r="I303" s="3" t="s">
        <v>539</v>
      </c>
      <c r="L303" t="s">
        <v>24</v>
      </c>
      <c r="M303" t="str">
        <f t="shared" si="86"/>
        <v>11.5 规划风险应对</v>
      </c>
      <c r="N303" t="s">
        <v>24</v>
      </c>
      <c r="O303" t="str">
        <f t="shared" si="87"/>
        <v>应急应对策略</v>
      </c>
      <c r="P303" t="s">
        <v>24</v>
      </c>
      <c r="Q303" t="str">
        <f t="shared" si="88"/>
        <v>应急应对策略</v>
      </c>
      <c r="R303" t="s">
        <v>24</v>
      </c>
      <c r="S303" t="str">
        <f t="shared" si="89"/>
        <v>6应急应对策略</v>
      </c>
      <c r="T303" t="s">
        <v>24</v>
      </c>
      <c r="U303" t="str">
        <f t="shared" si="90"/>
        <v/>
      </c>
      <c r="V303" t="s">
        <v>24</v>
      </c>
      <c r="W303" t="s">
        <v>24</v>
      </c>
      <c r="X303" t="str">
        <f t="shared" si="91"/>
        <v/>
      </c>
      <c r="Y303" t="s">
        <v>24</v>
      </c>
      <c r="Z303" t="str">
        <f t="shared" si="92"/>
        <v>[应急应对策略](工具-应急应对策略)</v>
      </c>
      <c r="AA303" t="s">
        <v>24</v>
      </c>
      <c r="AB303" t="str">
        <f t="shared" si="93"/>
        <v>应急应对策略</v>
      </c>
      <c r="AC303" t="s">
        <v>24</v>
      </c>
      <c r="AD303" t="str">
        <f t="shared" si="94"/>
        <v>6应急应对策略</v>
      </c>
      <c r="AE303" t="s">
        <v>24</v>
      </c>
      <c r="AF303" t="str">
        <f t="shared" si="95"/>
        <v/>
      </c>
      <c r="AG303" t="s">
        <v>24</v>
      </c>
    </row>
    <row r="304" spans="3:33">
      <c r="C304" s="2" t="s">
        <v>298</v>
      </c>
      <c r="D304" t="str">
        <f t="shared" si="85"/>
        <v>整体项目风险应对策略</v>
      </c>
      <c r="G304" t="s">
        <v>540</v>
      </c>
      <c r="I304" s="3" t="s">
        <v>541</v>
      </c>
      <c r="L304" t="s">
        <v>24</v>
      </c>
      <c r="M304" t="str">
        <f t="shared" si="86"/>
        <v>11.5 规划风险应对</v>
      </c>
      <c r="N304" t="s">
        <v>24</v>
      </c>
      <c r="O304" t="str">
        <f t="shared" si="87"/>
        <v>整体项目风险应对策略</v>
      </c>
      <c r="P304" t="s">
        <v>24</v>
      </c>
      <c r="Q304" t="str">
        <f t="shared" si="88"/>
        <v>整体项目风险应对策略</v>
      </c>
      <c r="R304" t="s">
        <v>24</v>
      </c>
      <c r="S304" t="str">
        <f t="shared" si="89"/>
        <v>7整体项目风险应对策略</v>
      </c>
      <c r="T304" t="s">
        <v>24</v>
      </c>
      <c r="U304" t="str">
        <f t="shared" si="90"/>
        <v/>
      </c>
      <c r="V304" t="s">
        <v>24</v>
      </c>
      <c r="W304" t="s">
        <v>24</v>
      </c>
      <c r="X304" t="str">
        <f t="shared" si="91"/>
        <v/>
      </c>
      <c r="Y304" t="s">
        <v>24</v>
      </c>
      <c r="Z304" t="str">
        <f t="shared" si="92"/>
        <v>[整体项目风险应对策略](工具-整体项目风险应对策略)</v>
      </c>
      <c r="AA304" t="s">
        <v>24</v>
      </c>
      <c r="AB304" t="str">
        <f t="shared" si="93"/>
        <v>整体项目风险应对策略</v>
      </c>
      <c r="AC304" t="s">
        <v>24</v>
      </c>
      <c r="AD304" t="str">
        <f t="shared" si="94"/>
        <v>7整体项目风险应对策略</v>
      </c>
      <c r="AE304" t="s">
        <v>24</v>
      </c>
      <c r="AF304" t="str">
        <f t="shared" si="95"/>
        <v/>
      </c>
      <c r="AG304" t="s">
        <v>24</v>
      </c>
    </row>
    <row r="305" spans="3:33">
      <c r="C305" s="2" t="s">
        <v>298</v>
      </c>
      <c r="D305" t="str">
        <f t="shared" si="85"/>
        <v>数据分析_备选方案分析</v>
      </c>
      <c r="G305" t="s">
        <v>335</v>
      </c>
      <c r="H305" s="3" t="s">
        <v>336</v>
      </c>
      <c r="I305" s="3" t="s">
        <v>542</v>
      </c>
      <c r="J305" s="3" t="s">
        <v>336</v>
      </c>
      <c r="L305" t="s">
        <v>24</v>
      </c>
      <c r="M305" t="str">
        <f t="shared" si="86"/>
        <v>11.5 规划风险应对</v>
      </c>
      <c r="N305" t="s">
        <v>24</v>
      </c>
      <c r="O305" t="str">
        <f t="shared" si="87"/>
        <v>数据分析</v>
      </c>
      <c r="P305" t="s">
        <v>24</v>
      </c>
      <c r="Q305" t="str">
        <f t="shared" si="88"/>
        <v>数据分析_备选方案分析</v>
      </c>
      <c r="R305" t="s">
        <v>24</v>
      </c>
      <c r="S305" t="str">
        <f t="shared" si="89"/>
        <v>8数据分析</v>
      </c>
      <c r="T305" t="s">
        <v>24</v>
      </c>
      <c r="U305" t="str">
        <f t="shared" si="90"/>
        <v>备选方案分析</v>
      </c>
      <c r="V305" t="s">
        <v>24</v>
      </c>
      <c r="W305" t="s">
        <v>24</v>
      </c>
      <c r="X305" t="str">
        <f t="shared" si="91"/>
        <v/>
      </c>
      <c r="Y305" t="s">
        <v>24</v>
      </c>
      <c r="Z305" t="str">
        <f t="shared" si="92"/>
        <v>[数据分析](工具-数据分析)</v>
      </c>
      <c r="AA305" t="s">
        <v>24</v>
      </c>
      <c r="AB305" t="str">
        <f t="shared" si="93"/>
        <v>数据分析_备选方案分析</v>
      </c>
      <c r="AC305" t="s">
        <v>24</v>
      </c>
      <c r="AD305" t="str">
        <f t="shared" si="94"/>
        <v>8数据分析</v>
      </c>
      <c r="AE305" t="s">
        <v>24</v>
      </c>
      <c r="AF305" t="str">
        <f t="shared" si="95"/>
        <v>备选方案分析</v>
      </c>
      <c r="AG305" t="s">
        <v>24</v>
      </c>
    </row>
    <row r="306" spans="3:33">
      <c r="C306" s="2" t="s">
        <v>298</v>
      </c>
      <c r="D306" t="str">
        <f t="shared" si="85"/>
        <v>数据分析_成本效益分析</v>
      </c>
      <c r="G306" t="s">
        <v>335</v>
      </c>
      <c r="H306" s="3" t="s">
        <v>338</v>
      </c>
      <c r="I306" s="3" t="s">
        <v>542</v>
      </c>
      <c r="J306" s="3" t="s">
        <v>338</v>
      </c>
      <c r="L306" t="s">
        <v>24</v>
      </c>
      <c r="M306" t="str">
        <f t="shared" si="86"/>
        <v>11.5 规划风险应对</v>
      </c>
      <c r="N306" t="s">
        <v>24</v>
      </c>
      <c r="O306" t="str">
        <f t="shared" si="87"/>
        <v>数据分析</v>
      </c>
      <c r="P306" t="s">
        <v>24</v>
      </c>
      <c r="Q306" t="str">
        <f t="shared" si="88"/>
        <v>数据分析_成本效益分析</v>
      </c>
      <c r="R306" t="s">
        <v>24</v>
      </c>
      <c r="S306" t="str">
        <f t="shared" si="89"/>
        <v>8数据分析</v>
      </c>
      <c r="T306" t="s">
        <v>24</v>
      </c>
      <c r="U306" t="str">
        <f t="shared" si="90"/>
        <v>成本效益分析</v>
      </c>
      <c r="V306" t="s">
        <v>24</v>
      </c>
      <c r="W306" t="s">
        <v>24</v>
      </c>
      <c r="X306" t="str">
        <f t="shared" si="91"/>
        <v/>
      </c>
      <c r="Y306" t="s">
        <v>24</v>
      </c>
      <c r="Z306" t="str">
        <f t="shared" si="92"/>
        <v/>
      </c>
      <c r="AA306" t="s">
        <v>24</v>
      </c>
      <c r="AB306" t="str">
        <f t="shared" si="93"/>
        <v>数据分析_成本效益分析</v>
      </c>
      <c r="AC306" t="s">
        <v>24</v>
      </c>
      <c r="AD306" t="str">
        <f t="shared" si="94"/>
        <v/>
      </c>
      <c r="AE306" t="s">
        <v>24</v>
      </c>
      <c r="AF306" t="str">
        <f t="shared" si="95"/>
        <v>成本效益分析</v>
      </c>
      <c r="AG306" t="s">
        <v>24</v>
      </c>
    </row>
    <row r="307" spans="3:33">
      <c r="C307" s="2" t="s">
        <v>298</v>
      </c>
      <c r="D307" t="str">
        <f t="shared" si="85"/>
        <v>决策_多标准决策分析</v>
      </c>
      <c r="G307" t="s">
        <v>343</v>
      </c>
      <c r="H307" s="3" t="s">
        <v>351</v>
      </c>
      <c r="I307" s="3" t="s">
        <v>543</v>
      </c>
      <c r="J307" s="3" t="s">
        <v>351</v>
      </c>
      <c r="L307" t="s">
        <v>24</v>
      </c>
      <c r="M307" t="str">
        <f t="shared" si="86"/>
        <v>11.5 规划风险应对</v>
      </c>
      <c r="N307" t="s">
        <v>24</v>
      </c>
      <c r="O307" t="str">
        <f t="shared" si="87"/>
        <v>决策</v>
      </c>
      <c r="P307" t="s">
        <v>24</v>
      </c>
      <c r="Q307" t="str">
        <f t="shared" si="88"/>
        <v>决策_多标准决策分析</v>
      </c>
      <c r="R307" t="s">
        <v>24</v>
      </c>
      <c r="S307" t="str">
        <f t="shared" si="89"/>
        <v>9决策</v>
      </c>
      <c r="T307" t="s">
        <v>24</v>
      </c>
      <c r="U307" t="str">
        <f t="shared" si="90"/>
        <v>多标准决策分析</v>
      </c>
      <c r="V307" t="s">
        <v>24</v>
      </c>
      <c r="W307" t="s">
        <v>24</v>
      </c>
      <c r="X307" t="str">
        <f t="shared" si="91"/>
        <v/>
      </c>
      <c r="Y307" t="s">
        <v>24</v>
      </c>
      <c r="Z307" t="str">
        <f t="shared" si="92"/>
        <v>[决策](工具-决策)</v>
      </c>
      <c r="AA307" t="s">
        <v>24</v>
      </c>
      <c r="AB307" t="str">
        <f t="shared" si="93"/>
        <v>决策_多标准决策分析</v>
      </c>
      <c r="AC307" t="s">
        <v>24</v>
      </c>
      <c r="AD307" t="str">
        <f t="shared" si="94"/>
        <v>9决策</v>
      </c>
      <c r="AE307" t="s">
        <v>24</v>
      </c>
      <c r="AF307" t="str">
        <f t="shared" si="95"/>
        <v>多标准决策分析</v>
      </c>
      <c r="AG307" t="s">
        <v>24</v>
      </c>
    </row>
    <row r="308" spans="3:33">
      <c r="C308" s="2" t="s">
        <v>297</v>
      </c>
      <c r="D308" t="str">
        <f t="shared" si="85"/>
        <v>专家判断</v>
      </c>
      <c r="G308" t="s">
        <v>269</v>
      </c>
      <c r="I308" s="3" t="s">
        <v>309</v>
      </c>
      <c r="L308" t="s">
        <v>24</v>
      </c>
      <c r="M308" t="str">
        <f t="shared" si="86"/>
        <v>11.6 实施风险应对</v>
      </c>
      <c r="N308" t="s">
        <v>24</v>
      </c>
      <c r="O308" t="str">
        <f t="shared" si="87"/>
        <v>专家判断</v>
      </c>
      <c r="P308" t="s">
        <v>24</v>
      </c>
      <c r="Q308" t="str">
        <f t="shared" si="88"/>
        <v>专家判断</v>
      </c>
      <c r="R308" t="s">
        <v>24</v>
      </c>
      <c r="S308" t="str">
        <f t="shared" si="89"/>
        <v>1专家判断</v>
      </c>
      <c r="T308" t="s">
        <v>24</v>
      </c>
      <c r="U308" t="str">
        <f t="shared" si="90"/>
        <v/>
      </c>
      <c r="V308" t="s">
        <v>24</v>
      </c>
      <c r="W308" t="s">
        <v>24</v>
      </c>
      <c r="X308" t="str">
        <f t="shared" si="91"/>
        <v>11.6 实施风险应对</v>
      </c>
      <c r="Y308" t="s">
        <v>24</v>
      </c>
      <c r="Z308" t="str">
        <f t="shared" si="92"/>
        <v>[专家判断](工具-专家判断)</v>
      </c>
      <c r="AA308" t="s">
        <v>24</v>
      </c>
      <c r="AB308" t="str">
        <f t="shared" si="93"/>
        <v>专家判断</v>
      </c>
      <c r="AC308" t="s">
        <v>24</v>
      </c>
      <c r="AD308" t="str">
        <f t="shared" si="94"/>
        <v>1专家判断</v>
      </c>
      <c r="AE308" t="s">
        <v>24</v>
      </c>
      <c r="AF308" t="str">
        <f t="shared" si="95"/>
        <v/>
      </c>
      <c r="AG308" t="s">
        <v>24</v>
      </c>
    </row>
    <row r="309" spans="3:33">
      <c r="C309" s="2" t="s">
        <v>297</v>
      </c>
      <c r="D309" t="str">
        <f t="shared" si="85"/>
        <v>人际关系与团队技能_影响力</v>
      </c>
      <c r="G309" t="s">
        <v>315</v>
      </c>
      <c r="H309" s="3" t="s">
        <v>483</v>
      </c>
      <c r="I309" s="3" t="s">
        <v>473</v>
      </c>
      <c r="J309" s="3" t="s">
        <v>483</v>
      </c>
      <c r="L309" t="s">
        <v>24</v>
      </c>
      <c r="M309" t="str">
        <f t="shared" si="86"/>
        <v>11.6 实施风险应对</v>
      </c>
      <c r="N309" t="s">
        <v>24</v>
      </c>
      <c r="O309" t="str">
        <f t="shared" si="87"/>
        <v>人际关系与团队技能</v>
      </c>
      <c r="P309" t="s">
        <v>24</v>
      </c>
      <c r="Q309" t="str">
        <f t="shared" si="88"/>
        <v>人际关系与团队技能_影响力</v>
      </c>
      <c r="R309" t="s">
        <v>24</v>
      </c>
      <c r="S309" t="str">
        <f t="shared" si="89"/>
        <v>2人际关系与团队技能</v>
      </c>
      <c r="T309" t="s">
        <v>24</v>
      </c>
      <c r="U309" t="str">
        <f t="shared" si="90"/>
        <v>影响力</v>
      </c>
      <c r="V309" t="s">
        <v>24</v>
      </c>
      <c r="W309" t="s">
        <v>24</v>
      </c>
      <c r="X309" t="str">
        <f t="shared" si="91"/>
        <v/>
      </c>
      <c r="Y309" t="s">
        <v>24</v>
      </c>
      <c r="Z309" t="str">
        <f t="shared" si="92"/>
        <v>[人际关系与团队技能](工具-人际关系与团队技能)</v>
      </c>
      <c r="AA309" t="s">
        <v>24</v>
      </c>
      <c r="AB309" t="str">
        <f t="shared" si="93"/>
        <v>人际关系与团队技能_影响力</v>
      </c>
      <c r="AC309" t="s">
        <v>24</v>
      </c>
      <c r="AD309" t="str">
        <f t="shared" si="94"/>
        <v>2人际关系与团队技能</v>
      </c>
      <c r="AE309" t="s">
        <v>24</v>
      </c>
      <c r="AF309" t="str">
        <f t="shared" si="95"/>
        <v>影响力</v>
      </c>
      <c r="AG309" t="s">
        <v>24</v>
      </c>
    </row>
    <row r="310" spans="3:33">
      <c r="C310" s="2" t="s">
        <v>297</v>
      </c>
      <c r="D310" t="str">
        <f t="shared" si="85"/>
        <v>项目管理信息系统</v>
      </c>
      <c r="G310" t="s">
        <v>323</v>
      </c>
      <c r="I310" s="3" t="s">
        <v>413</v>
      </c>
      <c r="L310" t="s">
        <v>24</v>
      </c>
      <c r="M310" t="str">
        <f t="shared" si="86"/>
        <v>11.6 实施风险应对</v>
      </c>
      <c r="N310" t="s">
        <v>24</v>
      </c>
      <c r="O310" t="str">
        <f t="shared" si="87"/>
        <v>项目管理信息系统</v>
      </c>
      <c r="P310" t="s">
        <v>24</v>
      </c>
      <c r="Q310" t="str">
        <f t="shared" si="88"/>
        <v>项目管理信息系统</v>
      </c>
      <c r="R310" t="s">
        <v>24</v>
      </c>
      <c r="S310" t="str">
        <f t="shared" si="89"/>
        <v>3项目管理信息系统</v>
      </c>
      <c r="T310" t="s">
        <v>24</v>
      </c>
      <c r="U310" t="str">
        <f t="shared" si="90"/>
        <v/>
      </c>
      <c r="V310" t="s">
        <v>24</v>
      </c>
      <c r="W310" t="s">
        <v>24</v>
      </c>
      <c r="X310" t="str">
        <f t="shared" si="91"/>
        <v/>
      </c>
      <c r="Y310" t="s">
        <v>24</v>
      </c>
      <c r="Z310" t="str">
        <f t="shared" si="92"/>
        <v>[项目管理信息系统](工具-项目管理信息系统)</v>
      </c>
      <c r="AA310" t="s">
        <v>24</v>
      </c>
      <c r="AB310" t="str">
        <f t="shared" si="93"/>
        <v>项目管理信息系统</v>
      </c>
      <c r="AC310" t="s">
        <v>24</v>
      </c>
      <c r="AD310" t="str">
        <f t="shared" si="94"/>
        <v>3项目管理信息系统</v>
      </c>
      <c r="AE310" t="s">
        <v>24</v>
      </c>
      <c r="AF310" t="str">
        <f t="shared" si="95"/>
        <v/>
      </c>
      <c r="AG310" t="s">
        <v>24</v>
      </c>
    </row>
    <row r="311" spans="3:33">
      <c r="C311" s="2" t="s">
        <v>296</v>
      </c>
      <c r="D311" t="str">
        <f t="shared" si="85"/>
        <v>数据分析_技术绩效分析</v>
      </c>
      <c r="G311" t="s">
        <v>335</v>
      </c>
      <c r="H311" s="3" t="s">
        <v>544</v>
      </c>
      <c r="I311" s="3" t="s">
        <v>375</v>
      </c>
      <c r="J311" s="3" t="s">
        <v>544</v>
      </c>
      <c r="L311" t="s">
        <v>24</v>
      </c>
      <c r="M311" t="str">
        <f t="shared" si="86"/>
        <v>11.7 监督风险</v>
      </c>
      <c r="N311" t="s">
        <v>24</v>
      </c>
      <c r="O311" t="str">
        <f t="shared" si="87"/>
        <v>数据分析</v>
      </c>
      <c r="P311" t="s">
        <v>24</v>
      </c>
      <c r="Q311" t="str">
        <f t="shared" si="88"/>
        <v>数据分析_技术绩效分析</v>
      </c>
      <c r="R311" t="s">
        <v>24</v>
      </c>
      <c r="S311" t="str">
        <f t="shared" si="89"/>
        <v>1数据分析</v>
      </c>
      <c r="T311" t="s">
        <v>24</v>
      </c>
      <c r="U311" t="str">
        <f t="shared" si="90"/>
        <v>技术绩效分析</v>
      </c>
      <c r="V311" t="s">
        <v>24</v>
      </c>
      <c r="W311" t="s">
        <v>24</v>
      </c>
      <c r="X311" t="str">
        <f t="shared" si="91"/>
        <v>11.7 监督风险</v>
      </c>
      <c r="Y311" t="s">
        <v>24</v>
      </c>
      <c r="Z311" t="str">
        <f t="shared" si="92"/>
        <v>[数据分析](工具-数据分析)</v>
      </c>
      <c r="AA311" t="s">
        <v>24</v>
      </c>
      <c r="AB311" t="str">
        <f t="shared" si="93"/>
        <v>数据分析_技术绩效分析</v>
      </c>
      <c r="AC311" t="s">
        <v>24</v>
      </c>
      <c r="AD311" t="str">
        <f t="shared" si="94"/>
        <v>1数据分析</v>
      </c>
      <c r="AE311" t="s">
        <v>24</v>
      </c>
      <c r="AF311" t="str">
        <f t="shared" si="95"/>
        <v>技术绩效分析</v>
      </c>
      <c r="AG311" t="s">
        <v>24</v>
      </c>
    </row>
    <row r="312" spans="3:33">
      <c r="C312" s="2" t="s">
        <v>296</v>
      </c>
      <c r="D312" t="str">
        <f t="shared" si="85"/>
        <v>数据分析_储备分析</v>
      </c>
      <c r="G312" t="s">
        <v>335</v>
      </c>
      <c r="H312" s="3" t="s">
        <v>393</v>
      </c>
      <c r="I312" s="3" t="s">
        <v>375</v>
      </c>
      <c r="J312" s="3" t="s">
        <v>393</v>
      </c>
      <c r="L312" t="s">
        <v>24</v>
      </c>
      <c r="M312" t="str">
        <f t="shared" si="86"/>
        <v>11.7 监督风险</v>
      </c>
      <c r="N312" t="s">
        <v>24</v>
      </c>
      <c r="O312" t="str">
        <f t="shared" si="87"/>
        <v>数据分析</v>
      </c>
      <c r="P312" t="s">
        <v>24</v>
      </c>
      <c r="Q312" t="str">
        <f t="shared" si="88"/>
        <v>数据分析_储备分析</v>
      </c>
      <c r="R312" t="s">
        <v>24</v>
      </c>
      <c r="S312" t="str">
        <f t="shared" si="89"/>
        <v>1数据分析</v>
      </c>
      <c r="T312" t="s">
        <v>24</v>
      </c>
      <c r="U312" t="str">
        <f t="shared" si="90"/>
        <v>储备分析</v>
      </c>
      <c r="V312" t="s">
        <v>24</v>
      </c>
      <c r="W312" t="s">
        <v>24</v>
      </c>
      <c r="X312" t="str">
        <f t="shared" si="91"/>
        <v/>
      </c>
      <c r="Y312" t="s">
        <v>24</v>
      </c>
      <c r="Z312" t="str">
        <f t="shared" si="92"/>
        <v/>
      </c>
      <c r="AA312" t="s">
        <v>24</v>
      </c>
      <c r="AB312" t="str">
        <f t="shared" si="93"/>
        <v>数据分析_储备分析</v>
      </c>
      <c r="AC312" t="s">
        <v>24</v>
      </c>
      <c r="AD312" t="str">
        <f t="shared" si="94"/>
        <v/>
      </c>
      <c r="AE312" t="s">
        <v>24</v>
      </c>
      <c r="AF312" t="str">
        <f t="shared" si="95"/>
        <v>储备分析</v>
      </c>
      <c r="AG312" t="s">
        <v>24</v>
      </c>
    </row>
    <row r="313" spans="3:33">
      <c r="C313" s="2" t="s">
        <v>296</v>
      </c>
      <c r="D313" t="str">
        <f t="shared" si="85"/>
        <v>审计</v>
      </c>
      <c r="G313" t="s">
        <v>443</v>
      </c>
      <c r="I313" s="3" t="s">
        <v>545</v>
      </c>
      <c r="L313" t="s">
        <v>24</v>
      </c>
      <c r="M313" t="str">
        <f t="shared" si="86"/>
        <v>11.7 监督风险</v>
      </c>
      <c r="N313" t="s">
        <v>24</v>
      </c>
      <c r="O313" t="str">
        <f t="shared" si="87"/>
        <v>审计</v>
      </c>
      <c r="P313" t="s">
        <v>24</v>
      </c>
      <c r="Q313" t="str">
        <f t="shared" si="88"/>
        <v>审计</v>
      </c>
      <c r="R313" t="s">
        <v>24</v>
      </c>
      <c r="S313" t="str">
        <f t="shared" si="89"/>
        <v>2审计</v>
      </c>
      <c r="T313" t="s">
        <v>24</v>
      </c>
      <c r="U313" t="str">
        <f t="shared" si="90"/>
        <v/>
      </c>
      <c r="V313" t="s">
        <v>24</v>
      </c>
      <c r="W313" t="s">
        <v>24</v>
      </c>
      <c r="X313" t="str">
        <f t="shared" si="91"/>
        <v/>
      </c>
      <c r="Y313" t="s">
        <v>24</v>
      </c>
      <c r="Z313" t="str">
        <f t="shared" si="92"/>
        <v>[审计](工具-审计)</v>
      </c>
      <c r="AA313" t="s">
        <v>24</v>
      </c>
      <c r="AB313" t="str">
        <f t="shared" si="93"/>
        <v>审计</v>
      </c>
      <c r="AC313" t="s">
        <v>24</v>
      </c>
      <c r="AD313" t="str">
        <f t="shared" si="94"/>
        <v>2审计</v>
      </c>
      <c r="AE313" t="s">
        <v>24</v>
      </c>
      <c r="AF313" t="str">
        <f t="shared" si="95"/>
        <v/>
      </c>
      <c r="AG313" t="s">
        <v>24</v>
      </c>
    </row>
    <row r="314" spans="3:33">
      <c r="C314" s="2" t="s">
        <v>296</v>
      </c>
      <c r="D314" t="str">
        <f t="shared" si="85"/>
        <v>会议</v>
      </c>
      <c r="G314" t="s">
        <v>320</v>
      </c>
      <c r="I314" s="3" t="s">
        <v>325</v>
      </c>
      <c r="L314" t="s">
        <v>24</v>
      </c>
      <c r="M314" t="str">
        <f t="shared" si="86"/>
        <v>11.7 监督风险</v>
      </c>
      <c r="N314" t="s">
        <v>24</v>
      </c>
      <c r="O314" t="str">
        <f t="shared" si="87"/>
        <v>会议</v>
      </c>
      <c r="P314" t="s">
        <v>24</v>
      </c>
      <c r="Q314" t="str">
        <f t="shared" si="88"/>
        <v>会议</v>
      </c>
      <c r="R314" t="s">
        <v>24</v>
      </c>
      <c r="S314" t="str">
        <f t="shared" si="89"/>
        <v>3会议</v>
      </c>
      <c r="T314" t="s">
        <v>24</v>
      </c>
      <c r="U314" t="str">
        <f t="shared" si="90"/>
        <v/>
      </c>
      <c r="V314" t="s">
        <v>24</v>
      </c>
      <c r="W314" t="s">
        <v>24</v>
      </c>
      <c r="X314" t="str">
        <f t="shared" si="91"/>
        <v/>
      </c>
      <c r="Y314" t="s">
        <v>24</v>
      </c>
      <c r="Z314" t="str">
        <f t="shared" si="92"/>
        <v>[会议](工具-会议)</v>
      </c>
      <c r="AA314" t="s">
        <v>24</v>
      </c>
      <c r="AB314" t="str">
        <f t="shared" si="93"/>
        <v>会议</v>
      </c>
      <c r="AC314" t="s">
        <v>24</v>
      </c>
      <c r="AD314" t="str">
        <f t="shared" si="94"/>
        <v>3会议</v>
      </c>
      <c r="AE314" t="s">
        <v>24</v>
      </c>
      <c r="AF314" t="str">
        <f t="shared" si="95"/>
        <v/>
      </c>
      <c r="AG314" t="s">
        <v>24</v>
      </c>
    </row>
    <row r="315" spans="3:33">
      <c r="C315" s="2" t="s">
        <v>40</v>
      </c>
      <c r="D315" t="str">
        <f t="shared" si="85"/>
        <v>专家判断</v>
      </c>
      <c r="G315" t="s">
        <v>269</v>
      </c>
      <c r="I315" s="3" t="s">
        <v>309</v>
      </c>
      <c r="L315" t="s">
        <v>24</v>
      </c>
      <c r="M315" t="str">
        <f t="shared" si="86"/>
        <v>12.1 规划采购管理</v>
      </c>
      <c r="N315" t="s">
        <v>24</v>
      </c>
      <c r="O315" t="str">
        <f t="shared" si="87"/>
        <v>专家判断</v>
      </c>
      <c r="P315" t="s">
        <v>24</v>
      </c>
      <c r="Q315" t="str">
        <f t="shared" si="88"/>
        <v>专家判断</v>
      </c>
      <c r="R315" t="s">
        <v>24</v>
      </c>
      <c r="S315" t="str">
        <f t="shared" si="89"/>
        <v>1专家判断</v>
      </c>
      <c r="T315" t="s">
        <v>24</v>
      </c>
      <c r="U315" t="str">
        <f t="shared" si="90"/>
        <v/>
      </c>
      <c r="V315" t="s">
        <v>24</v>
      </c>
      <c r="W315" t="s">
        <v>24</v>
      </c>
      <c r="X315" t="str">
        <f t="shared" si="91"/>
        <v>12.1 规划采购管理</v>
      </c>
      <c r="Y315" t="s">
        <v>24</v>
      </c>
      <c r="Z315" t="str">
        <f t="shared" si="92"/>
        <v>[专家判断](工具-专家判断)</v>
      </c>
      <c r="AA315" t="s">
        <v>24</v>
      </c>
      <c r="AB315" t="str">
        <f t="shared" si="93"/>
        <v>专家判断</v>
      </c>
      <c r="AC315" t="s">
        <v>24</v>
      </c>
      <c r="AD315" t="str">
        <f t="shared" si="94"/>
        <v>1专家判断</v>
      </c>
      <c r="AE315" t="s">
        <v>24</v>
      </c>
      <c r="AF315" t="str">
        <f t="shared" si="95"/>
        <v/>
      </c>
      <c r="AG315" t="s">
        <v>24</v>
      </c>
    </row>
    <row r="316" spans="3:33">
      <c r="C316" s="2" t="s">
        <v>40</v>
      </c>
      <c r="D316" t="str">
        <f t="shared" si="85"/>
        <v>数据收集_市场调研</v>
      </c>
      <c r="G316" t="s">
        <v>310</v>
      </c>
      <c r="H316" s="3" t="s">
        <v>546</v>
      </c>
      <c r="I316" s="3" t="s">
        <v>312</v>
      </c>
      <c r="J316" s="3" t="s">
        <v>546</v>
      </c>
      <c r="L316" t="s">
        <v>24</v>
      </c>
      <c r="M316" t="str">
        <f t="shared" si="86"/>
        <v>12.1 规划采购管理</v>
      </c>
      <c r="N316" t="s">
        <v>24</v>
      </c>
      <c r="O316" t="str">
        <f t="shared" si="87"/>
        <v>数据收集</v>
      </c>
      <c r="P316" t="s">
        <v>24</v>
      </c>
      <c r="Q316" t="str">
        <f t="shared" si="88"/>
        <v>数据收集_市场调研</v>
      </c>
      <c r="R316" t="s">
        <v>24</v>
      </c>
      <c r="S316" t="str">
        <f t="shared" si="89"/>
        <v>2数据收集</v>
      </c>
      <c r="T316" t="s">
        <v>24</v>
      </c>
      <c r="U316" t="str">
        <f t="shared" si="90"/>
        <v>市场调研</v>
      </c>
      <c r="V316" t="s">
        <v>24</v>
      </c>
      <c r="W316" t="s">
        <v>24</v>
      </c>
      <c r="X316" t="str">
        <f t="shared" si="91"/>
        <v/>
      </c>
      <c r="Y316" t="s">
        <v>24</v>
      </c>
      <c r="Z316" t="str">
        <f t="shared" si="92"/>
        <v>[数据收集](工具-数据收集)</v>
      </c>
      <c r="AA316" t="s">
        <v>24</v>
      </c>
      <c r="AB316" t="str">
        <f t="shared" si="93"/>
        <v>数据收集_市场调研</v>
      </c>
      <c r="AC316" t="s">
        <v>24</v>
      </c>
      <c r="AD316" t="str">
        <f t="shared" si="94"/>
        <v>2数据收集</v>
      </c>
      <c r="AE316" t="s">
        <v>24</v>
      </c>
      <c r="AF316" t="str">
        <f t="shared" si="95"/>
        <v>市场调研</v>
      </c>
      <c r="AG316" t="s">
        <v>24</v>
      </c>
    </row>
    <row r="317" spans="3:33">
      <c r="C317" s="2" t="s">
        <v>40</v>
      </c>
      <c r="D317" t="str">
        <f t="shared" si="85"/>
        <v>数据分析_自制或外购分析</v>
      </c>
      <c r="G317" t="s">
        <v>335</v>
      </c>
      <c r="H317" s="3" t="s">
        <v>547</v>
      </c>
      <c r="I317" s="3" t="s">
        <v>347</v>
      </c>
      <c r="J317" s="3" t="s">
        <v>547</v>
      </c>
      <c r="L317" t="s">
        <v>24</v>
      </c>
      <c r="M317" t="str">
        <f t="shared" si="86"/>
        <v>12.1 规划采购管理</v>
      </c>
      <c r="N317" t="s">
        <v>24</v>
      </c>
      <c r="O317" t="str">
        <f t="shared" si="87"/>
        <v>数据分析</v>
      </c>
      <c r="P317" t="s">
        <v>24</v>
      </c>
      <c r="Q317" t="str">
        <f t="shared" si="88"/>
        <v>数据分析_自制或外购分析</v>
      </c>
      <c r="R317" t="s">
        <v>24</v>
      </c>
      <c r="S317" t="str">
        <f t="shared" si="89"/>
        <v>3数据分析</v>
      </c>
      <c r="T317" t="s">
        <v>24</v>
      </c>
      <c r="U317" t="str">
        <f t="shared" si="90"/>
        <v>自制或外购分析</v>
      </c>
      <c r="V317" t="s">
        <v>24</v>
      </c>
      <c r="W317" t="s">
        <v>24</v>
      </c>
      <c r="X317" t="str">
        <f t="shared" si="91"/>
        <v/>
      </c>
      <c r="Y317" t="s">
        <v>24</v>
      </c>
      <c r="Z317" t="str">
        <f t="shared" si="92"/>
        <v>[数据分析](工具-数据分析)</v>
      </c>
      <c r="AA317" t="s">
        <v>24</v>
      </c>
      <c r="AB317" t="str">
        <f t="shared" si="93"/>
        <v>数据分析_自制或外购分析</v>
      </c>
      <c r="AC317" t="s">
        <v>24</v>
      </c>
      <c r="AD317" t="str">
        <f t="shared" si="94"/>
        <v>3数据分析</v>
      </c>
      <c r="AE317" t="s">
        <v>24</v>
      </c>
      <c r="AF317" t="str">
        <f t="shared" si="95"/>
        <v>自制或外购分析</v>
      </c>
      <c r="AG317" t="s">
        <v>24</v>
      </c>
    </row>
    <row r="318" spans="3:33">
      <c r="C318" s="2" t="s">
        <v>40</v>
      </c>
      <c r="D318" t="str">
        <f t="shared" si="85"/>
        <v>供方选择分析</v>
      </c>
      <c r="G318" t="s">
        <v>548</v>
      </c>
      <c r="I318" s="3" t="s">
        <v>549</v>
      </c>
      <c r="L318" t="s">
        <v>24</v>
      </c>
      <c r="M318" t="str">
        <f t="shared" si="86"/>
        <v>12.1 规划采购管理</v>
      </c>
      <c r="N318" t="s">
        <v>24</v>
      </c>
      <c r="O318" t="str">
        <f t="shared" si="87"/>
        <v>供方选择分析</v>
      </c>
      <c r="P318" t="s">
        <v>24</v>
      </c>
      <c r="Q318" t="str">
        <f t="shared" si="88"/>
        <v>供方选择分析</v>
      </c>
      <c r="R318" t="s">
        <v>24</v>
      </c>
      <c r="S318" t="str">
        <f t="shared" si="89"/>
        <v>4供方选择分析</v>
      </c>
      <c r="T318" t="s">
        <v>24</v>
      </c>
      <c r="U318" t="str">
        <f t="shared" si="90"/>
        <v/>
      </c>
      <c r="V318" t="s">
        <v>24</v>
      </c>
      <c r="W318" t="s">
        <v>24</v>
      </c>
      <c r="X318" t="str">
        <f t="shared" si="91"/>
        <v/>
      </c>
      <c r="Y318" t="s">
        <v>24</v>
      </c>
      <c r="Z318" t="str">
        <f t="shared" si="92"/>
        <v>[供方选择分析](工具-供方选择分析)</v>
      </c>
      <c r="AA318" t="s">
        <v>24</v>
      </c>
      <c r="AB318" t="str">
        <f t="shared" si="93"/>
        <v>供方选择分析</v>
      </c>
      <c r="AC318" t="s">
        <v>24</v>
      </c>
      <c r="AD318" t="str">
        <f t="shared" si="94"/>
        <v>4供方选择分析</v>
      </c>
      <c r="AE318" t="s">
        <v>24</v>
      </c>
      <c r="AF318" t="str">
        <f t="shared" si="95"/>
        <v/>
      </c>
      <c r="AG318" t="s">
        <v>24</v>
      </c>
    </row>
    <row r="319" spans="3:33">
      <c r="C319" s="2" t="s">
        <v>40</v>
      </c>
      <c r="D319" t="str">
        <f t="shared" si="85"/>
        <v>会议</v>
      </c>
      <c r="G319" t="s">
        <v>320</v>
      </c>
      <c r="I319" s="3" t="s">
        <v>352</v>
      </c>
      <c r="L319" t="s">
        <v>24</v>
      </c>
      <c r="M319" t="str">
        <f t="shared" si="86"/>
        <v>12.1 规划采购管理</v>
      </c>
      <c r="N319" t="s">
        <v>24</v>
      </c>
      <c r="O319" t="str">
        <f t="shared" si="87"/>
        <v>会议</v>
      </c>
      <c r="P319" t="s">
        <v>24</v>
      </c>
      <c r="Q319" t="str">
        <f t="shared" si="88"/>
        <v>会议</v>
      </c>
      <c r="R319" t="s">
        <v>24</v>
      </c>
      <c r="S319" t="str">
        <f t="shared" si="89"/>
        <v>5会议</v>
      </c>
      <c r="T319" t="s">
        <v>24</v>
      </c>
      <c r="U319" t="str">
        <f t="shared" si="90"/>
        <v/>
      </c>
      <c r="V319" t="s">
        <v>24</v>
      </c>
      <c r="W319" t="s">
        <v>24</v>
      </c>
      <c r="X319" t="str">
        <f t="shared" si="91"/>
        <v/>
      </c>
      <c r="Y319" t="s">
        <v>24</v>
      </c>
      <c r="Z319" t="str">
        <f t="shared" si="92"/>
        <v>[会议](工具-会议)</v>
      </c>
      <c r="AA319" t="s">
        <v>24</v>
      </c>
      <c r="AB319" t="str">
        <f t="shared" si="93"/>
        <v>会议</v>
      </c>
      <c r="AC319" t="s">
        <v>24</v>
      </c>
      <c r="AD319" t="str">
        <f t="shared" si="94"/>
        <v>5会议</v>
      </c>
      <c r="AE319" t="s">
        <v>24</v>
      </c>
      <c r="AF319" t="str">
        <f t="shared" si="95"/>
        <v/>
      </c>
      <c r="AG319" t="s">
        <v>24</v>
      </c>
    </row>
    <row r="320" spans="3:33">
      <c r="C320" s="2" t="s">
        <v>21</v>
      </c>
      <c r="D320" t="str">
        <f t="shared" si="85"/>
        <v>专家判断</v>
      </c>
      <c r="G320" t="s">
        <v>269</v>
      </c>
      <c r="I320" s="3" t="s">
        <v>309</v>
      </c>
      <c r="L320" t="s">
        <v>24</v>
      </c>
      <c r="M320" t="str">
        <f t="shared" si="86"/>
        <v>12.2 实施采购</v>
      </c>
      <c r="N320" t="s">
        <v>24</v>
      </c>
      <c r="O320" t="str">
        <f t="shared" si="87"/>
        <v>专家判断</v>
      </c>
      <c r="P320" t="s">
        <v>24</v>
      </c>
      <c r="Q320" t="str">
        <f t="shared" si="88"/>
        <v>专家判断</v>
      </c>
      <c r="R320" t="s">
        <v>24</v>
      </c>
      <c r="S320" t="str">
        <f t="shared" si="89"/>
        <v>1专家判断</v>
      </c>
      <c r="T320" t="s">
        <v>24</v>
      </c>
      <c r="U320" t="str">
        <f t="shared" si="90"/>
        <v/>
      </c>
      <c r="V320" t="s">
        <v>24</v>
      </c>
      <c r="W320" t="s">
        <v>24</v>
      </c>
      <c r="X320" t="str">
        <f t="shared" si="91"/>
        <v>12.2 实施采购</v>
      </c>
      <c r="Y320" t="s">
        <v>24</v>
      </c>
      <c r="Z320" t="str">
        <f t="shared" si="92"/>
        <v>[专家判断](工具-专家判断)</v>
      </c>
      <c r="AA320" t="s">
        <v>24</v>
      </c>
      <c r="AB320" t="str">
        <f t="shared" si="93"/>
        <v>专家判断</v>
      </c>
      <c r="AC320" t="s">
        <v>24</v>
      </c>
      <c r="AD320" t="str">
        <f t="shared" si="94"/>
        <v>1专家判断</v>
      </c>
      <c r="AE320" t="s">
        <v>24</v>
      </c>
      <c r="AF320" t="str">
        <f t="shared" si="95"/>
        <v/>
      </c>
      <c r="AG320" t="s">
        <v>24</v>
      </c>
    </row>
    <row r="321" spans="3:33">
      <c r="C321" s="2" t="s">
        <v>21</v>
      </c>
      <c r="D321" t="str">
        <f t="shared" si="85"/>
        <v>广告</v>
      </c>
      <c r="G321" t="s">
        <v>550</v>
      </c>
      <c r="I321" s="3" t="s">
        <v>551</v>
      </c>
      <c r="L321" t="s">
        <v>24</v>
      </c>
      <c r="M321" t="str">
        <f t="shared" si="86"/>
        <v>12.2 实施采购</v>
      </c>
      <c r="N321" t="s">
        <v>24</v>
      </c>
      <c r="O321" t="str">
        <f t="shared" si="87"/>
        <v>广告</v>
      </c>
      <c r="P321" t="s">
        <v>24</v>
      </c>
      <c r="Q321" t="str">
        <f t="shared" si="88"/>
        <v>广告</v>
      </c>
      <c r="R321" t="s">
        <v>24</v>
      </c>
      <c r="S321" t="str">
        <f t="shared" si="89"/>
        <v>2广告</v>
      </c>
      <c r="T321" t="s">
        <v>24</v>
      </c>
      <c r="U321" t="str">
        <f t="shared" si="90"/>
        <v/>
      </c>
      <c r="V321" t="s">
        <v>24</v>
      </c>
      <c r="W321" t="s">
        <v>24</v>
      </c>
      <c r="X321" t="str">
        <f t="shared" si="91"/>
        <v/>
      </c>
      <c r="Y321" t="s">
        <v>24</v>
      </c>
      <c r="Z321" t="str">
        <f t="shared" si="92"/>
        <v>[广告](工具-广告)</v>
      </c>
      <c r="AA321" t="s">
        <v>24</v>
      </c>
      <c r="AB321" t="str">
        <f t="shared" si="93"/>
        <v>广告</v>
      </c>
      <c r="AC321" t="s">
        <v>24</v>
      </c>
      <c r="AD321" t="str">
        <f t="shared" si="94"/>
        <v>2广告</v>
      </c>
      <c r="AE321" t="s">
        <v>24</v>
      </c>
      <c r="AF321" t="str">
        <f t="shared" si="95"/>
        <v/>
      </c>
      <c r="AG321" t="s">
        <v>24</v>
      </c>
    </row>
    <row r="322" spans="3:33">
      <c r="C322" s="2" t="s">
        <v>21</v>
      </c>
      <c r="D322" t="str">
        <f t="shared" si="85"/>
        <v>投标人会议</v>
      </c>
      <c r="G322" t="s">
        <v>71</v>
      </c>
      <c r="I322" s="3" t="s">
        <v>552</v>
      </c>
      <c r="L322" t="s">
        <v>24</v>
      </c>
      <c r="M322" t="str">
        <f t="shared" si="86"/>
        <v>12.2 实施采购</v>
      </c>
      <c r="N322" t="s">
        <v>24</v>
      </c>
      <c r="O322" t="str">
        <f t="shared" si="87"/>
        <v>投标人会议</v>
      </c>
      <c r="P322" t="s">
        <v>24</v>
      </c>
      <c r="Q322" t="str">
        <f t="shared" si="88"/>
        <v>投标人会议</v>
      </c>
      <c r="R322" t="s">
        <v>24</v>
      </c>
      <c r="S322" t="str">
        <f t="shared" si="89"/>
        <v>3投标人会议</v>
      </c>
      <c r="T322" t="s">
        <v>24</v>
      </c>
      <c r="U322" t="str">
        <f t="shared" si="90"/>
        <v/>
      </c>
      <c r="V322" t="s">
        <v>24</v>
      </c>
      <c r="W322" t="s">
        <v>24</v>
      </c>
      <c r="X322" t="str">
        <f t="shared" si="91"/>
        <v/>
      </c>
      <c r="Y322" t="s">
        <v>24</v>
      </c>
      <c r="Z322" t="str">
        <f t="shared" si="92"/>
        <v>[投标人会议](工具-投标人会议)</v>
      </c>
      <c r="AA322" t="s">
        <v>24</v>
      </c>
      <c r="AB322" t="str">
        <f t="shared" si="93"/>
        <v>投标人会议</v>
      </c>
      <c r="AC322" t="s">
        <v>24</v>
      </c>
      <c r="AD322" t="str">
        <f t="shared" si="94"/>
        <v>3投标人会议</v>
      </c>
      <c r="AE322" t="s">
        <v>24</v>
      </c>
      <c r="AF322" t="str">
        <f t="shared" si="95"/>
        <v/>
      </c>
      <c r="AG322" t="s">
        <v>24</v>
      </c>
    </row>
    <row r="323" spans="3:33">
      <c r="C323" s="2" t="s">
        <v>21</v>
      </c>
      <c r="D323" t="str">
        <f t="shared" si="85"/>
        <v>数据分析_建议书评价</v>
      </c>
      <c r="G323" t="s">
        <v>335</v>
      </c>
      <c r="H323" s="3" t="s">
        <v>553</v>
      </c>
      <c r="I323" s="3" t="s">
        <v>403</v>
      </c>
      <c r="J323" s="3" t="s">
        <v>553</v>
      </c>
      <c r="L323" t="s">
        <v>24</v>
      </c>
      <c r="M323" t="str">
        <f t="shared" si="86"/>
        <v>12.2 实施采购</v>
      </c>
      <c r="N323" t="s">
        <v>24</v>
      </c>
      <c r="O323" t="str">
        <f t="shared" si="87"/>
        <v>数据分析</v>
      </c>
      <c r="P323" t="s">
        <v>24</v>
      </c>
      <c r="Q323" t="str">
        <f t="shared" si="88"/>
        <v>数据分析_建议书评价</v>
      </c>
      <c r="R323" t="s">
        <v>24</v>
      </c>
      <c r="S323" t="str">
        <f t="shared" si="89"/>
        <v>4数据分析</v>
      </c>
      <c r="T323" t="s">
        <v>24</v>
      </c>
      <c r="U323" t="str">
        <f t="shared" si="90"/>
        <v>建议书评价</v>
      </c>
      <c r="V323" t="s">
        <v>24</v>
      </c>
      <c r="W323" t="s">
        <v>24</v>
      </c>
      <c r="X323" t="str">
        <f t="shared" si="91"/>
        <v/>
      </c>
      <c r="Y323" t="s">
        <v>24</v>
      </c>
      <c r="Z323" t="str">
        <f t="shared" si="92"/>
        <v>[数据分析](工具-数据分析)</v>
      </c>
      <c r="AA323" t="s">
        <v>24</v>
      </c>
      <c r="AB323" t="str">
        <f t="shared" si="93"/>
        <v>数据分析_建议书评价</v>
      </c>
      <c r="AC323" t="s">
        <v>24</v>
      </c>
      <c r="AD323" t="str">
        <f t="shared" si="94"/>
        <v>4数据分析</v>
      </c>
      <c r="AE323" t="s">
        <v>24</v>
      </c>
      <c r="AF323" t="str">
        <f t="shared" si="95"/>
        <v>建议书评价</v>
      </c>
      <c r="AG323" t="s">
        <v>24</v>
      </c>
    </row>
    <row r="324" spans="3:33">
      <c r="C324" s="2" t="s">
        <v>21</v>
      </c>
      <c r="D324" t="str">
        <f t="shared" si="85"/>
        <v>人际关系与团队技能_谈判</v>
      </c>
      <c r="G324" t="s">
        <v>315</v>
      </c>
      <c r="H324" s="3" t="s">
        <v>472</v>
      </c>
      <c r="I324" s="3" t="s">
        <v>554</v>
      </c>
      <c r="J324" s="3" t="s">
        <v>472</v>
      </c>
      <c r="L324" t="s">
        <v>24</v>
      </c>
      <c r="M324" t="str">
        <f t="shared" si="86"/>
        <v>12.2 实施采购</v>
      </c>
      <c r="N324" t="s">
        <v>24</v>
      </c>
      <c r="O324" t="str">
        <f t="shared" si="87"/>
        <v>人际关系与团队技能</v>
      </c>
      <c r="P324" t="s">
        <v>24</v>
      </c>
      <c r="Q324" t="str">
        <f t="shared" si="88"/>
        <v>人际关系与团队技能_谈判</v>
      </c>
      <c r="R324" t="s">
        <v>24</v>
      </c>
      <c r="S324" t="str">
        <f t="shared" si="89"/>
        <v>5人际关系与团队技能</v>
      </c>
      <c r="T324" t="s">
        <v>24</v>
      </c>
      <c r="U324" t="str">
        <f t="shared" si="90"/>
        <v>谈判</v>
      </c>
      <c r="V324" t="s">
        <v>24</v>
      </c>
      <c r="W324" t="s">
        <v>24</v>
      </c>
      <c r="X324" t="str">
        <f t="shared" si="91"/>
        <v/>
      </c>
      <c r="Y324" t="s">
        <v>24</v>
      </c>
      <c r="Z324" t="str">
        <f t="shared" si="92"/>
        <v>[人际关系与团队技能](工具-人际关系与团队技能)</v>
      </c>
      <c r="AA324" t="s">
        <v>24</v>
      </c>
      <c r="AB324" t="str">
        <f t="shared" si="93"/>
        <v>人际关系与团队技能_谈判</v>
      </c>
      <c r="AC324" t="s">
        <v>24</v>
      </c>
      <c r="AD324" t="str">
        <f t="shared" si="94"/>
        <v>5人际关系与团队技能</v>
      </c>
      <c r="AE324" t="s">
        <v>24</v>
      </c>
      <c r="AF324" t="str">
        <f t="shared" si="95"/>
        <v>谈判</v>
      </c>
      <c r="AG324" t="s">
        <v>24</v>
      </c>
    </row>
    <row r="325" spans="3:33">
      <c r="C325" s="2" t="s">
        <v>72</v>
      </c>
      <c r="D325" t="str">
        <f t="shared" si="85"/>
        <v>专家判断</v>
      </c>
      <c r="G325" t="s">
        <v>269</v>
      </c>
      <c r="I325" s="3" t="s">
        <v>309</v>
      </c>
      <c r="L325" t="s">
        <v>24</v>
      </c>
      <c r="M325" t="str">
        <f t="shared" si="86"/>
        <v>12.3 控制采购</v>
      </c>
      <c r="N325" t="s">
        <v>24</v>
      </c>
      <c r="O325" t="str">
        <f t="shared" si="87"/>
        <v>专家判断</v>
      </c>
      <c r="P325" t="s">
        <v>24</v>
      </c>
      <c r="Q325" t="str">
        <f t="shared" si="88"/>
        <v>专家判断</v>
      </c>
      <c r="R325" t="s">
        <v>24</v>
      </c>
      <c r="S325" t="str">
        <f t="shared" si="89"/>
        <v>1专家判断</v>
      </c>
      <c r="T325" t="s">
        <v>24</v>
      </c>
      <c r="U325" t="str">
        <f t="shared" si="90"/>
        <v/>
      </c>
      <c r="V325" t="s">
        <v>24</v>
      </c>
      <c r="W325" t="s">
        <v>24</v>
      </c>
      <c r="X325" t="str">
        <f t="shared" si="91"/>
        <v>12.3 控制采购</v>
      </c>
      <c r="Y325" t="s">
        <v>24</v>
      </c>
      <c r="Z325" t="str">
        <f t="shared" si="92"/>
        <v>[专家判断](工具-专家判断)</v>
      </c>
      <c r="AA325" t="s">
        <v>24</v>
      </c>
      <c r="AB325" t="str">
        <f t="shared" si="93"/>
        <v>专家判断</v>
      </c>
      <c r="AC325" t="s">
        <v>24</v>
      </c>
      <c r="AD325" t="str">
        <f t="shared" si="94"/>
        <v>1专家判断</v>
      </c>
      <c r="AE325" t="s">
        <v>24</v>
      </c>
      <c r="AF325" t="str">
        <f t="shared" si="95"/>
        <v/>
      </c>
      <c r="AG325" t="s">
        <v>24</v>
      </c>
    </row>
    <row r="326" spans="3:33">
      <c r="C326" s="2" t="s">
        <v>72</v>
      </c>
      <c r="D326" t="str">
        <f t="shared" si="85"/>
        <v>索赔管理</v>
      </c>
      <c r="G326" t="s">
        <v>555</v>
      </c>
      <c r="I326" s="3" t="s">
        <v>556</v>
      </c>
      <c r="L326" t="s">
        <v>24</v>
      </c>
      <c r="M326" t="str">
        <f t="shared" si="86"/>
        <v>12.3 控制采购</v>
      </c>
      <c r="N326" t="s">
        <v>24</v>
      </c>
      <c r="O326" t="str">
        <f t="shared" si="87"/>
        <v>索赔管理</v>
      </c>
      <c r="P326" t="s">
        <v>24</v>
      </c>
      <c r="Q326" t="str">
        <f t="shared" si="88"/>
        <v>索赔管理</v>
      </c>
      <c r="R326" t="s">
        <v>24</v>
      </c>
      <c r="S326" t="str">
        <f t="shared" si="89"/>
        <v>2索赔管理</v>
      </c>
      <c r="T326" t="s">
        <v>24</v>
      </c>
      <c r="U326" t="str">
        <f t="shared" si="90"/>
        <v/>
      </c>
      <c r="V326" t="s">
        <v>24</v>
      </c>
      <c r="W326" t="s">
        <v>24</v>
      </c>
      <c r="X326" t="str">
        <f t="shared" si="91"/>
        <v/>
      </c>
      <c r="Y326" t="s">
        <v>24</v>
      </c>
      <c r="Z326" t="str">
        <f t="shared" si="92"/>
        <v>[索赔管理](工具-索赔管理)</v>
      </c>
      <c r="AA326" t="s">
        <v>24</v>
      </c>
      <c r="AB326" t="str">
        <f t="shared" si="93"/>
        <v>索赔管理</v>
      </c>
      <c r="AC326" t="s">
        <v>24</v>
      </c>
      <c r="AD326" t="str">
        <f t="shared" si="94"/>
        <v>2索赔管理</v>
      </c>
      <c r="AE326" t="s">
        <v>24</v>
      </c>
      <c r="AF326" t="str">
        <f t="shared" si="95"/>
        <v/>
      </c>
      <c r="AG326" t="s">
        <v>24</v>
      </c>
    </row>
    <row r="327" spans="3:33">
      <c r="C327" s="2" t="s">
        <v>72</v>
      </c>
      <c r="D327" t="str">
        <f t="shared" si="85"/>
        <v>数据分析_绩效审查</v>
      </c>
      <c r="G327" t="s">
        <v>335</v>
      </c>
      <c r="H327" s="3" t="s">
        <v>412</v>
      </c>
      <c r="I327" s="3" t="s">
        <v>347</v>
      </c>
      <c r="J327" s="3" t="s">
        <v>412</v>
      </c>
      <c r="L327" t="s">
        <v>24</v>
      </c>
      <c r="M327" t="str">
        <f t="shared" si="86"/>
        <v>12.3 控制采购</v>
      </c>
      <c r="N327" t="s">
        <v>24</v>
      </c>
      <c r="O327" t="str">
        <f t="shared" si="87"/>
        <v>数据分析</v>
      </c>
      <c r="P327" t="s">
        <v>24</v>
      </c>
      <c r="Q327" t="str">
        <f t="shared" si="88"/>
        <v>数据分析_绩效审查</v>
      </c>
      <c r="R327" t="s">
        <v>24</v>
      </c>
      <c r="S327" t="str">
        <f t="shared" si="89"/>
        <v>3数据分析</v>
      </c>
      <c r="T327" t="s">
        <v>24</v>
      </c>
      <c r="U327" t="str">
        <f t="shared" si="90"/>
        <v>绩效审查</v>
      </c>
      <c r="V327" t="s">
        <v>24</v>
      </c>
      <c r="W327" t="s">
        <v>24</v>
      </c>
      <c r="X327" t="str">
        <f t="shared" si="91"/>
        <v/>
      </c>
      <c r="Y327" t="s">
        <v>24</v>
      </c>
      <c r="Z327" t="str">
        <f t="shared" si="92"/>
        <v>[数据分析](工具-数据分析)</v>
      </c>
      <c r="AA327" t="s">
        <v>24</v>
      </c>
      <c r="AB327" t="str">
        <f t="shared" si="93"/>
        <v>数据分析_绩效审查</v>
      </c>
      <c r="AC327" t="s">
        <v>24</v>
      </c>
      <c r="AD327" t="str">
        <f t="shared" si="94"/>
        <v>3数据分析</v>
      </c>
      <c r="AE327" t="s">
        <v>24</v>
      </c>
      <c r="AF327" t="str">
        <f t="shared" si="95"/>
        <v>绩效审查</v>
      </c>
      <c r="AG327" t="s">
        <v>24</v>
      </c>
    </row>
    <row r="328" spans="3:33">
      <c r="C328" s="2" t="s">
        <v>72</v>
      </c>
      <c r="D328" t="str">
        <f t="shared" si="85"/>
        <v>数据分析_挣值分析</v>
      </c>
      <c r="G328" t="s">
        <v>335</v>
      </c>
      <c r="H328" s="3" t="s">
        <v>339</v>
      </c>
      <c r="I328" s="3" t="s">
        <v>347</v>
      </c>
      <c r="J328" s="3" t="s">
        <v>339</v>
      </c>
      <c r="L328" t="s">
        <v>24</v>
      </c>
      <c r="M328" t="str">
        <f t="shared" si="86"/>
        <v>12.3 控制采购</v>
      </c>
      <c r="N328" t="s">
        <v>24</v>
      </c>
      <c r="O328" t="str">
        <f t="shared" si="87"/>
        <v>数据分析</v>
      </c>
      <c r="P328" t="s">
        <v>24</v>
      </c>
      <c r="Q328" t="str">
        <f t="shared" si="88"/>
        <v>数据分析_挣值分析</v>
      </c>
      <c r="R328" t="s">
        <v>24</v>
      </c>
      <c r="S328" t="str">
        <f t="shared" si="89"/>
        <v>3数据分析</v>
      </c>
      <c r="T328" t="s">
        <v>24</v>
      </c>
      <c r="U328" t="str">
        <f t="shared" si="90"/>
        <v>挣值分析</v>
      </c>
      <c r="V328" t="s">
        <v>24</v>
      </c>
      <c r="W328" t="s">
        <v>24</v>
      </c>
      <c r="X328" t="str">
        <f t="shared" si="91"/>
        <v/>
      </c>
      <c r="Y328" t="s">
        <v>24</v>
      </c>
      <c r="Z328" t="str">
        <f t="shared" si="92"/>
        <v/>
      </c>
      <c r="AA328" t="s">
        <v>24</v>
      </c>
      <c r="AB328" t="str">
        <f t="shared" si="93"/>
        <v>数据分析_挣值分析</v>
      </c>
      <c r="AC328" t="s">
        <v>24</v>
      </c>
      <c r="AD328" t="str">
        <f t="shared" si="94"/>
        <v/>
      </c>
      <c r="AE328" t="s">
        <v>24</v>
      </c>
      <c r="AF328" t="str">
        <f t="shared" si="95"/>
        <v>挣值分析</v>
      </c>
      <c r="AG328" t="s">
        <v>24</v>
      </c>
    </row>
    <row r="329" spans="3:33">
      <c r="C329" s="2" t="s">
        <v>72</v>
      </c>
      <c r="D329" t="str">
        <f t="shared" si="85"/>
        <v>数据分析_趋势分析</v>
      </c>
      <c r="G329" t="s">
        <v>335</v>
      </c>
      <c r="H329" s="3" t="s">
        <v>341</v>
      </c>
      <c r="I329" s="3" t="s">
        <v>347</v>
      </c>
      <c r="J329" s="3" t="s">
        <v>341</v>
      </c>
      <c r="L329" t="s">
        <v>24</v>
      </c>
      <c r="M329" t="str">
        <f t="shared" si="86"/>
        <v>12.3 控制采购</v>
      </c>
      <c r="N329" t="s">
        <v>24</v>
      </c>
      <c r="O329" t="str">
        <f t="shared" si="87"/>
        <v>数据分析</v>
      </c>
      <c r="P329" t="s">
        <v>24</v>
      </c>
      <c r="Q329" t="str">
        <f t="shared" si="88"/>
        <v>数据分析_趋势分析</v>
      </c>
      <c r="R329" t="s">
        <v>24</v>
      </c>
      <c r="S329" t="str">
        <f t="shared" si="89"/>
        <v>3数据分析</v>
      </c>
      <c r="T329" t="s">
        <v>24</v>
      </c>
      <c r="U329" t="str">
        <f t="shared" si="90"/>
        <v>趋势分析</v>
      </c>
      <c r="V329" t="s">
        <v>24</v>
      </c>
      <c r="W329" t="s">
        <v>24</v>
      </c>
      <c r="X329" t="str">
        <f t="shared" si="91"/>
        <v/>
      </c>
      <c r="Y329" t="s">
        <v>24</v>
      </c>
      <c r="Z329" t="str">
        <f t="shared" si="92"/>
        <v/>
      </c>
      <c r="AA329" t="s">
        <v>24</v>
      </c>
      <c r="AB329" t="str">
        <f t="shared" si="93"/>
        <v>数据分析_趋势分析</v>
      </c>
      <c r="AC329" t="s">
        <v>24</v>
      </c>
      <c r="AD329" t="str">
        <f t="shared" si="94"/>
        <v/>
      </c>
      <c r="AE329" t="s">
        <v>24</v>
      </c>
      <c r="AF329" t="str">
        <f t="shared" si="95"/>
        <v>趋势分析</v>
      </c>
      <c r="AG329" t="s">
        <v>24</v>
      </c>
    </row>
    <row r="330" spans="3:33">
      <c r="C330" s="2" t="s">
        <v>72</v>
      </c>
      <c r="D330" t="str">
        <f t="shared" si="85"/>
        <v>检查</v>
      </c>
      <c r="G330" t="s">
        <v>372</v>
      </c>
      <c r="I330" s="3" t="s">
        <v>557</v>
      </c>
      <c r="L330" t="s">
        <v>24</v>
      </c>
      <c r="M330" t="str">
        <f t="shared" si="86"/>
        <v>12.3 控制采购</v>
      </c>
      <c r="N330" t="s">
        <v>24</v>
      </c>
      <c r="O330" t="str">
        <f t="shared" si="87"/>
        <v>检查</v>
      </c>
      <c r="P330" t="s">
        <v>24</v>
      </c>
      <c r="Q330" t="str">
        <f t="shared" si="88"/>
        <v>检查</v>
      </c>
      <c r="R330" t="s">
        <v>24</v>
      </c>
      <c r="S330" t="str">
        <f t="shared" si="89"/>
        <v>4检查</v>
      </c>
      <c r="T330" t="s">
        <v>24</v>
      </c>
      <c r="U330" t="str">
        <f t="shared" si="90"/>
        <v/>
      </c>
      <c r="V330" t="s">
        <v>24</v>
      </c>
      <c r="W330" t="s">
        <v>24</v>
      </c>
      <c r="X330" t="str">
        <f t="shared" ref="X330:X369" si="96">IF(M330&lt;&gt;M329,M330,"")</f>
        <v/>
      </c>
      <c r="Y330" t="s">
        <v>24</v>
      </c>
      <c r="Z330" t="str">
        <f t="shared" ref="Z330:Z369" si="97">IF(O330&lt;&gt;O329,"["&amp;O330&amp;"](工具-"&amp;O330&amp;")","")</f>
        <v>[检查](工具-检查)</v>
      </c>
      <c r="AA330" t="s">
        <v>24</v>
      </c>
      <c r="AB330" t="str">
        <f t="shared" ref="AB330:AB369" si="98">IF(Q330&lt;&gt;Q329,Q330,"")</f>
        <v>检查</v>
      </c>
      <c r="AC330" t="s">
        <v>24</v>
      </c>
      <c r="AD330" t="str">
        <f t="shared" ref="AD330:AD369" si="99">IF(S330&lt;&gt;S329,S330,"")</f>
        <v>4检查</v>
      </c>
      <c r="AE330" t="s">
        <v>24</v>
      </c>
      <c r="AF330" t="str">
        <f t="shared" ref="AF330:AF369" si="100">U330</f>
        <v/>
      </c>
      <c r="AG330" t="s">
        <v>24</v>
      </c>
    </row>
    <row r="331" spans="3:33">
      <c r="C331" s="2" t="s">
        <v>72</v>
      </c>
      <c r="D331" t="str">
        <f t="shared" si="85"/>
        <v>审计</v>
      </c>
      <c r="G331" t="s">
        <v>443</v>
      </c>
      <c r="I331" s="3" t="s">
        <v>444</v>
      </c>
      <c r="L331" t="s">
        <v>24</v>
      </c>
      <c r="M331" t="str">
        <f t="shared" si="86"/>
        <v>12.3 控制采购</v>
      </c>
      <c r="N331" t="s">
        <v>24</v>
      </c>
      <c r="O331" t="str">
        <f t="shared" si="87"/>
        <v>审计</v>
      </c>
      <c r="P331" t="s">
        <v>24</v>
      </c>
      <c r="Q331" t="str">
        <f t="shared" si="88"/>
        <v>审计</v>
      </c>
      <c r="R331" t="s">
        <v>24</v>
      </c>
      <c r="S331" t="str">
        <f t="shared" si="89"/>
        <v>5审计</v>
      </c>
      <c r="T331" t="s">
        <v>24</v>
      </c>
      <c r="U331" t="str">
        <f t="shared" si="90"/>
        <v/>
      </c>
      <c r="V331" t="s">
        <v>24</v>
      </c>
      <c r="W331" t="s">
        <v>24</v>
      </c>
      <c r="X331" t="str">
        <f t="shared" si="96"/>
        <v/>
      </c>
      <c r="Y331" t="s">
        <v>24</v>
      </c>
      <c r="Z331" t="str">
        <f t="shared" si="97"/>
        <v>[审计](工具-审计)</v>
      </c>
      <c r="AA331" t="s">
        <v>24</v>
      </c>
      <c r="AB331" t="str">
        <f t="shared" si="98"/>
        <v>审计</v>
      </c>
      <c r="AC331" t="s">
        <v>24</v>
      </c>
      <c r="AD331" t="str">
        <f t="shared" si="99"/>
        <v>5审计</v>
      </c>
      <c r="AE331" t="s">
        <v>24</v>
      </c>
      <c r="AF331" t="str">
        <f t="shared" si="100"/>
        <v/>
      </c>
      <c r="AG331" t="s">
        <v>24</v>
      </c>
    </row>
    <row r="332" spans="3:33">
      <c r="C332" s="2" t="s">
        <v>299</v>
      </c>
      <c r="D332" t="str">
        <f t="shared" ref="D332:D369" si="101">IF(H332="",G332,G332&amp;"_"&amp;H332)</f>
        <v>专家判断</v>
      </c>
      <c r="G332" t="s">
        <v>269</v>
      </c>
      <c r="I332" s="3" t="s">
        <v>309</v>
      </c>
      <c r="L332" t="s">
        <v>24</v>
      </c>
      <c r="M332" t="str">
        <f t="shared" ref="M332:M369" si="102">C332</f>
        <v>13.1 识别相关方</v>
      </c>
      <c r="N332" t="s">
        <v>24</v>
      </c>
      <c r="O332" t="str">
        <f t="shared" ref="O332:O369" si="103">G332</f>
        <v>专家判断</v>
      </c>
      <c r="P332" t="s">
        <v>24</v>
      </c>
      <c r="Q332" t="str">
        <f t="shared" ref="Q332:Q369" si="104">D332</f>
        <v>专家判断</v>
      </c>
      <c r="R332" t="s">
        <v>24</v>
      </c>
      <c r="S332" t="str">
        <f t="shared" ref="S332:S369" si="105">I332</f>
        <v>1专家判断</v>
      </c>
      <c r="T332" t="s">
        <v>24</v>
      </c>
      <c r="U332" t="str">
        <f t="shared" ref="U332:U369" si="106">IF(J332="","",J332)</f>
        <v/>
      </c>
      <c r="V332" t="s">
        <v>24</v>
      </c>
      <c r="W332" t="s">
        <v>24</v>
      </c>
      <c r="X332" t="str">
        <f t="shared" si="96"/>
        <v>13.1 识别相关方</v>
      </c>
      <c r="Y332" t="s">
        <v>24</v>
      </c>
      <c r="Z332" t="str">
        <f t="shared" si="97"/>
        <v>[专家判断](工具-专家判断)</v>
      </c>
      <c r="AA332" t="s">
        <v>24</v>
      </c>
      <c r="AB332" t="str">
        <f t="shared" si="98"/>
        <v>专家判断</v>
      </c>
      <c r="AC332" t="s">
        <v>24</v>
      </c>
      <c r="AD332" t="str">
        <f t="shared" si="99"/>
        <v>1专家判断</v>
      </c>
      <c r="AE332" t="s">
        <v>24</v>
      </c>
      <c r="AF332" t="str">
        <f t="shared" si="100"/>
        <v/>
      </c>
      <c r="AG332" t="s">
        <v>24</v>
      </c>
    </row>
    <row r="333" spans="3:33">
      <c r="C333" s="2" t="s">
        <v>299</v>
      </c>
      <c r="D333" t="str">
        <f t="shared" si="101"/>
        <v>数据收集_问卷调查</v>
      </c>
      <c r="G333" t="s">
        <v>310</v>
      </c>
      <c r="H333" s="3" t="s">
        <v>355</v>
      </c>
      <c r="I333" s="3" t="s">
        <v>312</v>
      </c>
      <c r="J333" s="3" t="s">
        <v>355</v>
      </c>
      <c r="L333" t="s">
        <v>24</v>
      </c>
      <c r="M333" t="str">
        <f t="shared" si="102"/>
        <v>13.1 识别相关方</v>
      </c>
      <c r="N333" t="s">
        <v>24</v>
      </c>
      <c r="O333" t="str">
        <f t="shared" si="103"/>
        <v>数据收集</v>
      </c>
      <c r="P333" t="s">
        <v>24</v>
      </c>
      <c r="Q333" t="str">
        <f t="shared" si="104"/>
        <v>数据收集_问卷调查</v>
      </c>
      <c r="R333" t="s">
        <v>24</v>
      </c>
      <c r="S333" t="str">
        <f t="shared" si="105"/>
        <v>2数据收集</v>
      </c>
      <c r="T333" t="s">
        <v>24</v>
      </c>
      <c r="U333" t="str">
        <f t="shared" si="106"/>
        <v>问卷调查</v>
      </c>
      <c r="V333" t="s">
        <v>24</v>
      </c>
      <c r="W333" t="s">
        <v>24</v>
      </c>
      <c r="X333" t="str">
        <f t="shared" si="96"/>
        <v/>
      </c>
      <c r="Y333" t="s">
        <v>24</v>
      </c>
      <c r="Z333" t="str">
        <f t="shared" si="97"/>
        <v>[数据收集](工具-数据收集)</v>
      </c>
      <c r="AA333" t="s">
        <v>24</v>
      </c>
      <c r="AB333" t="str">
        <f t="shared" si="98"/>
        <v>数据收集_问卷调查</v>
      </c>
      <c r="AC333" t="s">
        <v>24</v>
      </c>
      <c r="AD333" t="str">
        <f t="shared" si="99"/>
        <v>2数据收集</v>
      </c>
      <c r="AE333" t="s">
        <v>24</v>
      </c>
      <c r="AF333" t="str">
        <f t="shared" si="100"/>
        <v>问卷调查</v>
      </c>
      <c r="AG333" t="s">
        <v>24</v>
      </c>
    </row>
    <row r="334" spans="3:33">
      <c r="C334" s="2" t="s">
        <v>299</v>
      </c>
      <c r="D334" t="str">
        <f t="shared" si="101"/>
        <v>数据收集_头脑风暴</v>
      </c>
      <c r="G334" t="s">
        <v>310</v>
      </c>
      <c r="H334" s="3" t="s">
        <v>311</v>
      </c>
      <c r="I334" s="3" t="s">
        <v>312</v>
      </c>
      <c r="J334" s="3" t="s">
        <v>311</v>
      </c>
      <c r="L334" t="s">
        <v>24</v>
      </c>
      <c r="M334" t="str">
        <f t="shared" si="102"/>
        <v>13.1 识别相关方</v>
      </c>
      <c r="N334" t="s">
        <v>24</v>
      </c>
      <c r="O334" t="str">
        <f t="shared" si="103"/>
        <v>数据收集</v>
      </c>
      <c r="P334" t="s">
        <v>24</v>
      </c>
      <c r="Q334" t="str">
        <f t="shared" si="104"/>
        <v>数据收集_头脑风暴</v>
      </c>
      <c r="R334" t="s">
        <v>24</v>
      </c>
      <c r="S334" t="str">
        <f t="shared" si="105"/>
        <v>2数据收集</v>
      </c>
      <c r="T334" t="s">
        <v>24</v>
      </c>
      <c r="U334" t="str">
        <f t="shared" si="106"/>
        <v>头脑风暴</v>
      </c>
      <c r="V334" t="s">
        <v>24</v>
      </c>
      <c r="W334" t="s">
        <v>24</v>
      </c>
      <c r="X334" t="str">
        <f t="shared" si="96"/>
        <v/>
      </c>
      <c r="Y334" t="s">
        <v>24</v>
      </c>
      <c r="Z334" t="str">
        <f t="shared" si="97"/>
        <v/>
      </c>
      <c r="AA334" t="s">
        <v>24</v>
      </c>
      <c r="AB334" t="str">
        <f t="shared" si="98"/>
        <v>数据收集_头脑风暴</v>
      </c>
      <c r="AC334" t="s">
        <v>24</v>
      </c>
      <c r="AD334" t="str">
        <f t="shared" si="99"/>
        <v/>
      </c>
      <c r="AE334" t="s">
        <v>24</v>
      </c>
      <c r="AF334" t="str">
        <f t="shared" si="100"/>
        <v>头脑风暴</v>
      </c>
      <c r="AG334" t="s">
        <v>24</v>
      </c>
    </row>
    <row r="335" spans="3:33">
      <c r="C335" s="2" t="s">
        <v>299</v>
      </c>
      <c r="D335" t="str">
        <f t="shared" si="101"/>
        <v>数据分析_相关方分析</v>
      </c>
      <c r="G335" t="s">
        <v>335</v>
      </c>
      <c r="H335" s="3" t="s">
        <v>516</v>
      </c>
      <c r="I335" s="3" t="s">
        <v>347</v>
      </c>
      <c r="J335" s="3" t="s">
        <v>516</v>
      </c>
      <c r="L335" t="s">
        <v>24</v>
      </c>
      <c r="M335" t="str">
        <f t="shared" si="102"/>
        <v>13.1 识别相关方</v>
      </c>
      <c r="N335" t="s">
        <v>24</v>
      </c>
      <c r="O335" t="str">
        <f t="shared" si="103"/>
        <v>数据分析</v>
      </c>
      <c r="P335" t="s">
        <v>24</v>
      </c>
      <c r="Q335" t="str">
        <f t="shared" si="104"/>
        <v>数据分析_相关方分析</v>
      </c>
      <c r="R335" t="s">
        <v>24</v>
      </c>
      <c r="S335" t="str">
        <f t="shared" si="105"/>
        <v>3数据分析</v>
      </c>
      <c r="T335" t="s">
        <v>24</v>
      </c>
      <c r="U335" t="str">
        <f t="shared" si="106"/>
        <v>相关方分析</v>
      </c>
      <c r="V335" t="s">
        <v>24</v>
      </c>
      <c r="W335" t="s">
        <v>24</v>
      </c>
      <c r="X335" t="str">
        <f t="shared" si="96"/>
        <v/>
      </c>
      <c r="Y335" t="s">
        <v>24</v>
      </c>
      <c r="Z335" t="str">
        <f t="shared" si="97"/>
        <v>[数据分析](工具-数据分析)</v>
      </c>
      <c r="AA335" t="s">
        <v>24</v>
      </c>
      <c r="AB335" t="str">
        <f t="shared" si="98"/>
        <v>数据分析_相关方分析</v>
      </c>
      <c r="AC335" t="s">
        <v>24</v>
      </c>
      <c r="AD335" t="str">
        <f t="shared" si="99"/>
        <v>3数据分析</v>
      </c>
      <c r="AE335" t="s">
        <v>24</v>
      </c>
      <c r="AF335" t="str">
        <f t="shared" si="100"/>
        <v>相关方分析</v>
      </c>
      <c r="AG335" t="s">
        <v>24</v>
      </c>
    </row>
    <row r="336" spans="3:33">
      <c r="C336" s="2" t="s">
        <v>299</v>
      </c>
      <c r="D336" t="str">
        <f t="shared" si="101"/>
        <v>数据分析_文件分析</v>
      </c>
      <c r="G336" t="s">
        <v>335</v>
      </c>
      <c r="H336" s="3" t="s">
        <v>353</v>
      </c>
      <c r="I336" s="3" t="s">
        <v>347</v>
      </c>
      <c r="J336" s="3" t="s">
        <v>353</v>
      </c>
      <c r="L336" t="s">
        <v>24</v>
      </c>
      <c r="M336" t="str">
        <f t="shared" si="102"/>
        <v>13.1 识别相关方</v>
      </c>
      <c r="N336" t="s">
        <v>24</v>
      </c>
      <c r="O336" t="str">
        <f t="shared" si="103"/>
        <v>数据分析</v>
      </c>
      <c r="P336" t="s">
        <v>24</v>
      </c>
      <c r="Q336" t="str">
        <f t="shared" si="104"/>
        <v>数据分析_文件分析</v>
      </c>
      <c r="R336" t="s">
        <v>24</v>
      </c>
      <c r="S336" t="str">
        <f t="shared" si="105"/>
        <v>3数据分析</v>
      </c>
      <c r="T336" t="s">
        <v>24</v>
      </c>
      <c r="U336" t="str">
        <f t="shared" si="106"/>
        <v>文件分析</v>
      </c>
      <c r="V336" t="s">
        <v>24</v>
      </c>
      <c r="W336" t="s">
        <v>24</v>
      </c>
      <c r="X336" t="str">
        <f t="shared" si="96"/>
        <v/>
      </c>
      <c r="Y336" t="s">
        <v>24</v>
      </c>
      <c r="Z336" t="str">
        <f t="shared" si="97"/>
        <v/>
      </c>
      <c r="AA336" t="s">
        <v>24</v>
      </c>
      <c r="AB336" t="str">
        <f t="shared" si="98"/>
        <v>数据分析_文件分析</v>
      </c>
      <c r="AC336" t="s">
        <v>24</v>
      </c>
      <c r="AD336" t="str">
        <f t="shared" si="99"/>
        <v/>
      </c>
      <c r="AE336" t="s">
        <v>24</v>
      </c>
      <c r="AF336" t="str">
        <f t="shared" si="100"/>
        <v>文件分析</v>
      </c>
      <c r="AG336" t="s">
        <v>24</v>
      </c>
    </row>
    <row r="337" spans="3:33">
      <c r="C337" s="2" t="s">
        <v>299</v>
      </c>
      <c r="D337" t="str">
        <f t="shared" si="101"/>
        <v>数据表现_相关方映射分析/表现</v>
      </c>
      <c r="G337" t="s">
        <v>357</v>
      </c>
      <c r="H337" s="3" t="s">
        <v>558</v>
      </c>
      <c r="I337" s="3" t="s">
        <v>439</v>
      </c>
      <c r="J337" s="3" t="s">
        <v>558</v>
      </c>
      <c r="L337" t="s">
        <v>24</v>
      </c>
      <c r="M337" t="str">
        <f t="shared" si="102"/>
        <v>13.1 识别相关方</v>
      </c>
      <c r="N337" t="s">
        <v>24</v>
      </c>
      <c r="O337" t="str">
        <f t="shared" si="103"/>
        <v>数据表现</v>
      </c>
      <c r="P337" t="s">
        <v>24</v>
      </c>
      <c r="Q337" t="str">
        <f t="shared" si="104"/>
        <v>数据表现_相关方映射分析/表现</v>
      </c>
      <c r="R337" t="s">
        <v>24</v>
      </c>
      <c r="S337" t="str">
        <f t="shared" si="105"/>
        <v>4数据表现</v>
      </c>
      <c r="T337" t="s">
        <v>24</v>
      </c>
      <c r="U337" t="str">
        <f t="shared" si="106"/>
        <v>相关方映射分析/表现</v>
      </c>
      <c r="V337" t="s">
        <v>24</v>
      </c>
      <c r="W337" t="s">
        <v>24</v>
      </c>
      <c r="X337" t="str">
        <f t="shared" si="96"/>
        <v/>
      </c>
      <c r="Y337" t="s">
        <v>24</v>
      </c>
      <c r="Z337" t="str">
        <f t="shared" si="97"/>
        <v>[数据表现](工具-数据表现)</v>
      </c>
      <c r="AA337" t="s">
        <v>24</v>
      </c>
      <c r="AB337" t="str">
        <f t="shared" si="98"/>
        <v>数据表现_相关方映射分析/表现</v>
      </c>
      <c r="AC337" t="s">
        <v>24</v>
      </c>
      <c r="AD337" t="str">
        <f t="shared" si="99"/>
        <v>4数据表现</v>
      </c>
      <c r="AE337" t="s">
        <v>24</v>
      </c>
      <c r="AF337" t="str">
        <f t="shared" si="100"/>
        <v>相关方映射分析/表现</v>
      </c>
      <c r="AG337" t="s">
        <v>24</v>
      </c>
    </row>
    <row r="338" spans="3:33">
      <c r="C338" s="2" t="s">
        <v>299</v>
      </c>
      <c r="D338" t="str">
        <f t="shared" si="101"/>
        <v>会议</v>
      </c>
      <c r="G338" t="s">
        <v>320</v>
      </c>
      <c r="I338" s="3" t="s">
        <v>352</v>
      </c>
      <c r="L338" t="s">
        <v>24</v>
      </c>
      <c r="M338" t="str">
        <f t="shared" si="102"/>
        <v>13.1 识别相关方</v>
      </c>
      <c r="N338" t="s">
        <v>24</v>
      </c>
      <c r="O338" t="str">
        <f t="shared" si="103"/>
        <v>会议</v>
      </c>
      <c r="P338" t="s">
        <v>24</v>
      </c>
      <c r="Q338" t="str">
        <f t="shared" si="104"/>
        <v>会议</v>
      </c>
      <c r="R338" t="s">
        <v>24</v>
      </c>
      <c r="S338" t="str">
        <f t="shared" si="105"/>
        <v>5会议</v>
      </c>
      <c r="T338" t="s">
        <v>24</v>
      </c>
      <c r="U338" t="str">
        <f t="shared" si="106"/>
        <v/>
      </c>
      <c r="V338" t="s">
        <v>24</v>
      </c>
      <c r="W338" t="s">
        <v>24</v>
      </c>
      <c r="X338" t="str">
        <f t="shared" si="96"/>
        <v/>
      </c>
      <c r="Y338" t="s">
        <v>24</v>
      </c>
      <c r="Z338" t="str">
        <f t="shared" si="97"/>
        <v>[会议](工具-会议)</v>
      </c>
      <c r="AA338" t="s">
        <v>24</v>
      </c>
      <c r="AB338" t="str">
        <f t="shared" si="98"/>
        <v>会议</v>
      </c>
      <c r="AC338" t="s">
        <v>24</v>
      </c>
      <c r="AD338" t="str">
        <f t="shared" si="99"/>
        <v>5会议</v>
      </c>
      <c r="AE338" t="s">
        <v>24</v>
      </c>
      <c r="AF338" t="str">
        <f t="shared" si="100"/>
        <v/>
      </c>
      <c r="AG338" t="s">
        <v>24</v>
      </c>
    </row>
    <row r="339" spans="3:33">
      <c r="C339" s="2" t="s">
        <v>300</v>
      </c>
      <c r="D339" t="str">
        <f t="shared" si="101"/>
        <v>专家判断</v>
      </c>
      <c r="G339" t="s">
        <v>269</v>
      </c>
      <c r="I339" s="3" t="s">
        <v>309</v>
      </c>
      <c r="L339" t="s">
        <v>24</v>
      </c>
      <c r="M339" t="str">
        <f t="shared" si="102"/>
        <v>13.2 规划相关方参与</v>
      </c>
      <c r="N339" t="s">
        <v>24</v>
      </c>
      <c r="O339" t="str">
        <f t="shared" si="103"/>
        <v>专家判断</v>
      </c>
      <c r="P339" t="s">
        <v>24</v>
      </c>
      <c r="Q339" t="str">
        <f t="shared" si="104"/>
        <v>专家判断</v>
      </c>
      <c r="R339" t="s">
        <v>24</v>
      </c>
      <c r="S339" t="str">
        <f t="shared" si="105"/>
        <v>1专家判断</v>
      </c>
      <c r="T339" t="s">
        <v>24</v>
      </c>
      <c r="U339" t="str">
        <f t="shared" si="106"/>
        <v/>
      </c>
      <c r="V339" t="s">
        <v>24</v>
      </c>
      <c r="W339" t="s">
        <v>24</v>
      </c>
      <c r="X339" t="str">
        <f t="shared" si="96"/>
        <v>13.2 规划相关方参与</v>
      </c>
      <c r="Y339" t="s">
        <v>24</v>
      </c>
      <c r="Z339" t="str">
        <f t="shared" si="97"/>
        <v>[专家判断](工具-专家判断)</v>
      </c>
      <c r="AA339" t="s">
        <v>24</v>
      </c>
      <c r="AB339" t="str">
        <f t="shared" si="98"/>
        <v>专家判断</v>
      </c>
      <c r="AC339" t="s">
        <v>24</v>
      </c>
      <c r="AD339" t="str">
        <f t="shared" si="99"/>
        <v>1专家判断</v>
      </c>
      <c r="AE339" t="s">
        <v>24</v>
      </c>
      <c r="AF339" t="str">
        <f t="shared" si="100"/>
        <v/>
      </c>
      <c r="AG339" t="s">
        <v>24</v>
      </c>
    </row>
    <row r="340" spans="3:33">
      <c r="C340" s="2" t="s">
        <v>300</v>
      </c>
      <c r="D340" t="str">
        <f t="shared" si="101"/>
        <v>数据收集_标杆对照</v>
      </c>
      <c r="G340" t="s">
        <v>310</v>
      </c>
      <c r="H340" s="3" t="s">
        <v>356</v>
      </c>
      <c r="I340" s="3" t="s">
        <v>312</v>
      </c>
      <c r="J340" s="3" t="s">
        <v>356</v>
      </c>
      <c r="L340" t="s">
        <v>24</v>
      </c>
      <c r="M340" t="str">
        <f t="shared" si="102"/>
        <v>13.2 规划相关方参与</v>
      </c>
      <c r="N340" t="s">
        <v>24</v>
      </c>
      <c r="O340" t="str">
        <f t="shared" si="103"/>
        <v>数据收集</v>
      </c>
      <c r="P340" t="s">
        <v>24</v>
      </c>
      <c r="Q340" t="str">
        <f t="shared" si="104"/>
        <v>数据收集_标杆对照</v>
      </c>
      <c r="R340" t="s">
        <v>24</v>
      </c>
      <c r="S340" t="str">
        <f t="shared" si="105"/>
        <v>2数据收集</v>
      </c>
      <c r="T340" t="s">
        <v>24</v>
      </c>
      <c r="U340" t="str">
        <f t="shared" si="106"/>
        <v>标杆对照</v>
      </c>
      <c r="V340" t="s">
        <v>24</v>
      </c>
      <c r="W340" t="s">
        <v>24</v>
      </c>
      <c r="X340" t="str">
        <f t="shared" si="96"/>
        <v/>
      </c>
      <c r="Y340" t="s">
        <v>24</v>
      </c>
      <c r="Z340" t="str">
        <f t="shared" si="97"/>
        <v>[数据收集](工具-数据收集)</v>
      </c>
      <c r="AA340" t="s">
        <v>24</v>
      </c>
      <c r="AB340" t="str">
        <f t="shared" si="98"/>
        <v>数据收集_标杆对照</v>
      </c>
      <c r="AC340" t="s">
        <v>24</v>
      </c>
      <c r="AD340" t="str">
        <f t="shared" si="99"/>
        <v>2数据收集</v>
      </c>
      <c r="AE340" t="s">
        <v>24</v>
      </c>
      <c r="AF340" t="str">
        <f t="shared" si="100"/>
        <v>标杆对照</v>
      </c>
      <c r="AG340" t="s">
        <v>24</v>
      </c>
    </row>
    <row r="341" spans="3:33">
      <c r="C341" s="2" t="s">
        <v>300</v>
      </c>
      <c r="D341" t="str">
        <f t="shared" si="101"/>
        <v>数据分析_假设条件和制约因素分析</v>
      </c>
      <c r="G341" t="s">
        <v>335</v>
      </c>
      <c r="H341" s="3" t="s">
        <v>517</v>
      </c>
      <c r="I341" s="3" t="s">
        <v>347</v>
      </c>
      <c r="J341" s="3" t="s">
        <v>517</v>
      </c>
      <c r="L341" t="s">
        <v>24</v>
      </c>
      <c r="M341" t="str">
        <f t="shared" si="102"/>
        <v>13.2 规划相关方参与</v>
      </c>
      <c r="N341" t="s">
        <v>24</v>
      </c>
      <c r="O341" t="str">
        <f t="shared" si="103"/>
        <v>数据分析</v>
      </c>
      <c r="P341" t="s">
        <v>24</v>
      </c>
      <c r="Q341" t="str">
        <f t="shared" si="104"/>
        <v>数据分析_假设条件和制约因素分析</v>
      </c>
      <c r="R341" t="s">
        <v>24</v>
      </c>
      <c r="S341" t="str">
        <f t="shared" si="105"/>
        <v>3数据分析</v>
      </c>
      <c r="T341" t="s">
        <v>24</v>
      </c>
      <c r="U341" t="str">
        <f t="shared" si="106"/>
        <v>假设条件和制约因素分析</v>
      </c>
      <c r="V341" t="s">
        <v>24</v>
      </c>
      <c r="W341" t="s">
        <v>24</v>
      </c>
      <c r="X341" t="str">
        <f t="shared" si="96"/>
        <v/>
      </c>
      <c r="Y341" t="s">
        <v>24</v>
      </c>
      <c r="Z341" t="str">
        <f t="shared" si="97"/>
        <v>[数据分析](工具-数据分析)</v>
      </c>
      <c r="AA341" t="s">
        <v>24</v>
      </c>
      <c r="AB341" t="str">
        <f t="shared" si="98"/>
        <v>数据分析_假设条件和制约因素分析</v>
      </c>
      <c r="AC341" t="s">
        <v>24</v>
      </c>
      <c r="AD341" t="str">
        <f t="shared" si="99"/>
        <v>3数据分析</v>
      </c>
      <c r="AE341" t="s">
        <v>24</v>
      </c>
      <c r="AF341" t="str">
        <f t="shared" si="100"/>
        <v>假设条件和制约因素分析</v>
      </c>
      <c r="AG341" t="s">
        <v>24</v>
      </c>
    </row>
    <row r="342" spans="3:33">
      <c r="C342" s="2" t="s">
        <v>300</v>
      </c>
      <c r="D342" t="str">
        <f t="shared" si="101"/>
        <v>数据分析_根本原因分析</v>
      </c>
      <c r="G342" t="s">
        <v>335</v>
      </c>
      <c r="H342" s="3" t="s">
        <v>340</v>
      </c>
      <c r="I342" s="3" t="s">
        <v>347</v>
      </c>
      <c r="J342" s="3" t="s">
        <v>340</v>
      </c>
      <c r="L342" t="s">
        <v>24</v>
      </c>
      <c r="M342" t="str">
        <f t="shared" si="102"/>
        <v>13.2 规划相关方参与</v>
      </c>
      <c r="N342" t="s">
        <v>24</v>
      </c>
      <c r="O342" t="str">
        <f t="shared" si="103"/>
        <v>数据分析</v>
      </c>
      <c r="P342" t="s">
        <v>24</v>
      </c>
      <c r="Q342" t="str">
        <f t="shared" si="104"/>
        <v>数据分析_根本原因分析</v>
      </c>
      <c r="R342" t="s">
        <v>24</v>
      </c>
      <c r="S342" t="str">
        <f t="shared" si="105"/>
        <v>3数据分析</v>
      </c>
      <c r="T342" t="s">
        <v>24</v>
      </c>
      <c r="U342" t="str">
        <f t="shared" si="106"/>
        <v>根本原因分析</v>
      </c>
      <c r="V342" t="s">
        <v>24</v>
      </c>
      <c r="W342" t="s">
        <v>24</v>
      </c>
      <c r="X342" t="str">
        <f t="shared" si="96"/>
        <v/>
      </c>
      <c r="Y342" t="s">
        <v>24</v>
      </c>
      <c r="Z342" t="str">
        <f t="shared" si="97"/>
        <v/>
      </c>
      <c r="AA342" t="s">
        <v>24</v>
      </c>
      <c r="AB342" t="str">
        <f t="shared" si="98"/>
        <v>数据分析_根本原因分析</v>
      </c>
      <c r="AC342" t="s">
        <v>24</v>
      </c>
      <c r="AD342" t="str">
        <f t="shared" si="99"/>
        <v/>
      </c>
      <c r="AE342" t="s">
        <v>24</v>
      </c>
      <c r="AF342" t="str">
        <f t="shared" si="100"/>
        <v>根本原因分析</v>
      </c>
      <c r="AG342" t="s">
        <v>24</v>
      </c>
    </row>
    <row r="343" spans="3:33">
      <c r="C343" s="2" t="s">
        <v>300</v>
      </c>
      <c r="D343" t="str">
        <f t="shared" si="101"/>
        <v>决策_优先级排序/分级</v>
      </c>
      <c r="G343" t="s">
        <v>343</v>
      </c>
      <c r="H343" s="3" t="s">
        <v>559</v>
      </c>
      <c r="I343" s="3" t="s">
        <v>349</v>
      </c>
      <c r="J343" s="3" t="s">
        <v>559</v>
      </c>
      <c r="L343" t="s">
        <v>24</v>
      </c>
      <c r="M343" t="str">
        <f t="shared" si="102"/>
        <v>13.2 规划相关方参与</v>
      </c>
      <c r="N343" t="s">
        <v>24</v>
      </c>
      <c r="O343" t="str">
        <f t="shared" si="103"/>
        <v>决策</v>
      </c>
      <c r="P343" t="s">
        <v>24</v>
      </c>
      <c r="Q343" t="str">
        <f t="shared" si="104"/>
        <v>决策_优先级排序/分级</v>
      </c>
      <c r="R343" t="s">
        <v>24</v>
      </c>
      <c r="S343" t="str">
        <f t="shared" si="105"/>
        <v>4决策</v>
      </c>
      <c r="T343" t="s">
        <v>24</v>
      </c>
      <c r="U343" t="str">
        <f t="shared" si="106"/>
        <v>优先级排序/分级</v>
      </c>
      <c r="V343" t="s">
        <v>24</v>
      </c>
      <c r="W343" t="s">
        <v>24</v>
      </c>
      <c r="X343" t="str">
        <f t="shared" si="96"/>
        <v/>
      </c>
      <c r="Y343" t="s">
        <v>24</v>
      </c>
      <c r="Z343" t="str">
        <f t="shared" si="97"/>
        <v>[决策](工具-决策)</v>
      </c>
      <c r="AA343" t="s">
        <v>24</v>
      </c>
      <c r="AB343" t="str">
        <f t="shared" si="98"/>
        <v>决策_优先级排序/分级</v>
      </c>
      <c r="AC343" t="s">
        <v>24</v>
      </c>
      <c r="AD343" t="str">
        <f t="shared" si="99"/>
        <v>4决策</v>
      </c>
      <c r="AE343" t="s">
        <v>24</v>
      </c>
      <c r="AF343" t="str">
        <f t="shared" si="100"/>
        <v>优先级排序/分级</v>
      </c>
      <c r="AG343" t="s">
        <v>24</v>
      </c>
    </row>
    <row r="344" spans="3:33">
      <c r="C344" s="2" t="s">
        <v>300</v>
      </c>
      <c r="D344" t="str">
        <f t="shared" si="101"/>
        <v>数据表现_思维导图</v>
      </c>
      <c r="G344" t="s">
        <v>357</v>
      </c>
      <c r="H344" s="3" t="s">
        <v>360</v>
      </c>
      <c r="I344" s="3" t="s">
        <v>359</v>
      </c>
      <c r="J344" s="3" t="s">
        <v>360</v>
      </c>
      <c r="L344" t="s">
        <v>24</v>
      </c>
      <c r="M344" t="str">
        <f t="shared" si="102"/>
        <v>13.2 规划相关方参与</v>
      </c>
      <c r="N344" t="s">
        <v>24</v>
      </c>
      <c r="O344" t="str">
        <f t="shared" si="103"/>
        <v>数据表现</v>
      </c>
      <c r="P344" t="s">
        <v>24</v>
      </c>
      <c r="Q344" t="str">
        <f t="shared" si="104"/>
        <v>数据表现_思维导图</v>
      </c>
      <c r="R344" t="s">
        <v>24</v>
      </c>
      <c r="S344" t="str">
        <f t="shared" si="105"/>
        <v>5数据表现</v>
      </c>
      <c r="T344" t="s">
        <v>24</v>
      </c>
      <c r="U344" t="str">
        <f t="shared" si="106"/>
        <v>思维导图</v>
      </c>
      <c r="V344" t="s">
        <v>24</v>
      </c>
      <c r="W344" t="s">
        <v>24</v>
      </c>
      <c r="X344" t="str">
        <f t="shared" si="96"/>
        <v/>
      </c>
      <c r="Y344" t="s">
        <v>24</v>
      </c>
      <c r="Z344" t="str">
        <f t="shared" si="97"/>
        <v>[数据表现](工具-数据表现)</v>
      </c>
      <c r="AA344" t="s">
        <v>24</v>
      </c>
      <c r="AB344" t="str">
        <f t="shared" si="98"/>
        <v>数据表现_思维导图</v>
      </c>
      <c r="AC344" t="s">
        <v>24</v>
      </c>
      <c r="AD344" t="str">
        <f t="shared" si="99"/>
        <v>5数据表现</v>
      </c>
      <c r="AE344" t="s">
        <v>24</v>
      </c>
      <c r="AF344" t="str">
        <f t="shared" si="100"/>
        <v>思维导图</v>
      </c>
      <c r="AG344" t="s">
        <v>24</v>
      </c>
    </row>
    <row r="345" spans="3:33">
      <c r="C345" s="2" t="s">
        <v>300</v>
      </c>
      <c r="D345" t="str">
        <f t="shared" si="101"/>
        <v>数据表现_相关方参与度评估矩阵</v>
      </c>
      <c r="G345" t="s">
        <v>357</v>
      </c>
      <c r="H345" s="3" t="s">
        <v>504</v>
      </c>
      <c r="I345" s="3" t="s">
        <v>359</v>
      </c>
      <c r="J345" s="3" t="s">
        <v>504</v>
      </c>
      <c r="L345" t="s">
        <v>24</v>
      </c>
      <c r="M345" t="str">
        <f t="shared" si="102"/>
        <v>13.2 规划相关方参与</v>
      </c>
      <c r="N345" t="s">
        <v>24</v>
      </c>
      <c r="O345" t="str">
        <f t="shared" si="103"/>
        <v>数据表现</v>
      </c>
      <c r="P345" t="s">
        <v>24</v>
      </c>
      <c r="Q345" t="str">
        <f t="shared" si="104"/>
        <v>数据表现_相关方参与度评估矩阵</v>
      </c>
      <c r="R345" t="s">
        <v>24</v>
      </c>
      <c r="S345" t="str">
        <f t="shared" si="105"/>
        <v>5数据表现</v>
      </c>
      <c r="T345" t="s">
        <v>24</v>
      </c>
      <c r="U345" t="str">
        <f t="shared" si="106"/>
        <v>相关方参与度评估矩阵</v>
      </c>
      <c r="V345" t="s">
        <v>24</v>
      </c>
      <c r="W345" t="s">
        <v>24</v>
      </c>
      <c r="X345" t="str">
        <f t="shared" si="96"/>
        <v/>
      </c>
      <c r="Y345" t="s">
        <v>24</v>
      </c>
      <c r="Z345" t="str">
        <f t="shared" si="97"/>
        <v/>
      </c>
      <c r="AA345" t="s">
        <v>24</v>
      </c>
      <c r="AB345" t="str">
        <f t="shared" si="98"/>
        <v>数据表现_相关方参与度评估矩阵</v>
      </c>
      <c r="AC345" t="s">
        <v>24</v>
      </c>
      <c r="AD345" t="str">
        <f t="shared" si="99"/>
        <v/>
      </c>
      <c r="AE345" t="s">
        <v>24</v>
      </c>
      <c r="AF345" t="str">
        <f t="shared" si="100"/>
        <v>相关方参与度评估矩阵</v>
      </c>
      <c r="AG345" t="s">
        <v>24</v>
      </c>
    </row>
    <row r="346" spans="3:33">
      <c r="C346" s="2" t="s">
        <v>300</v>
      </c>
      <c r="D346" t="str">
        <f t="shared" si="101"/>
        <v>会议</v>
      </c>
      <c r="G346" t="s">
        <v>320</v>
      </c>
      <c r="I346" s="3" t="s">
        <v>459</v>
      </c>
      <c r="L346" t="s">
        <v>24</v>
      </c>
      <c r="M346" t="str">
        <f t="shared" si="102"/>
        <v>13.2 规划相关方参与</v>
      </c>
      <c r="N346" t="s">
        <v>24</v>
      </c>
      <c r="O346" t="str">
        <f t="shared" si="103"/>
        <v>会议</v>
      </c>
      <c r="P346" t="s">
        <v>24</v>
      </c>
      <c r="Q346" t="str">
        <f t="shared" si="104"/>
        <v>会议</v>
      </c>
      <c r="R346" t="s">
        <v>24</v>
      </c>
      <c r="S346" t="str">
        <f t="shared" si="105"/>
        <v>6会议</v>
      </c>
      <c r="T346" t="s">
        <v>24</v>
      </c>
      <c r="U346" t="str">
        <f t="shared" si="106"/>
        <v/>
      </c>
      <c r="V346" t="s">
        <v>24</v>
      </c>
      <c r="W346" t="s">
        <v>24</v>
      </c>
      <c r="X346" t="str">
        <f t="shared" si="96"/>
        <v/>
      </c>
      <c r="Y346" t="s">
        <v>24</v>
      </c>
      <c r="Z346" t="str">
        <f t="shared" si="97"/>
        <v>[会议](工具-会议)</v>
      </c>
      <c r="AA346" t="s">
        <v>24</v>
      </c>
      <c r="AB346" t="str">
        <f t="shared" si="98"/>
        <v>会议</v>
      </c>
      <c r="AC346" t="s">
        <v>24</v>
      </c>
      <c r="AD346" t="str">
        <f t="shared" si="99"/>
        <v>6会议</v>
      </c>
      <c r="AE346" t="s">
        <v>24</v>
      </c>
      <c r="AF346" t="str">
        <f t="shared" si="100"/>
        <v/>
      </c>
      <c r="AG346" t="s">
        <v>24</v>
      </c>
    </row>
    <row r="347" spans="3:33">
      <c r="C347" s="2" t="s">
        <v>301</v>
      </c>
      <c r="D347" t="str">
        <f t="shared" si="101"/>
        <v>专家判断</v>
      </c>
      <c r="G347" t="s">
        <v>269</v>
      </c>
      <c r="I347" s="3" t="s">
        <v>309</v>
      </c>
      <c r="L347" t="s">
        <v>24</v>
      </c>
      <c r="M347" t="str">
        <f t="shared" si="102"/>
        <v>13.3 管理相关方参与</v>
      </c>
      <c r="N347" t="s">
        <v>24</v>
      </c>
      <c r="O347" t="str">
        <f t="shared" si="103"/>
        <v>专家判断</v>
      </c>
      <c r="P347" t="s">
        <v>24</v>
      </c>
      <c r="Q347" t="str">
        <f t="shared" si="104"/>
        <v>专家判断</v>
      </c>
      <c r="R347" t="s">
        <v>24</v>
      </c>
      <c r="S347" t="str">
        <f t="shared" si="105"/>
        <v>1专家判断</v>
      </c>
      <c r="T347" t="s">
        <v>24</v>
      </c>
      <c r="U347" t="str">
        <f t="shared" si="106"/>
        <v/>
      </c>
      <c r="V347" t="s">
        <v>24</v>
      </c>
      <c r="W347" t="s">
        <v>24</v>
      </c>
      <c r="X347" t="str">
        <f t="shared" si="96"/>
        <v>13.3 管理相关方参与</v>
      </c>
      <c r="Y347" t="s">
        <v>24</v>
      </c>
      <c r="Z347" t="str">
        <f t="shared" si="97"/>
        <v>[专家判断](工具-专家判断)</v>
      </c>
      <c r="AA347" t="s">
        <v>24</v>
      </c>
      <c r="AB347" t="str">
        <f t="shared" si="98"/>
        <v>专家判断</v>
      </c>
      <c r="AC347" t="s">
        <v>24</v>
      </c>
      <c r="AD347" t="str">
        <f t="shared" si="99"/>
        <v>1专家判断</v>
      </c>
      <c r="AE347" t="s">
        <v>24</v>
      </c>
      <c r="AF347" t="str">
        <f t="shared" si="100"/>
        <v/>
      </c>
      <c r="AG347" t="s">
        <v>24</v>
      </c>
    </row>
    <row r="348" spans="3:33">
      <c r="C348" s="2" t="s">
        <v>301</v>
      </c>
      <c r="D348" t="str">
        <f t="shared" si="101"/>
        <v>沟通技能_反馈</v>
      </c>
      <c r="G348" t="s">
        <v>508</v>
      </c>
      <c r="H348" s="3" t="s">
        <v>511</v>
      </c>
      <c r="I348" s="3" t="s">
        <v>560</v>
      </c>
      <c r="J348" s="3" t="s">
        <v>511</v>
      </c>
      <c r="L348" t="s">
        <v>24</v>
      </c>
      <c r="M348" t="str">
        <f t="shared" si="102"/>
        <v>13.3 管理相关方参与</v>
      </c>
      <c r="N348" t="s">
        <v>24</v>
      </c>
      <c r="O348" t="str">
        <f t="shared" si="103"/>
        <v>沟通技能</v>
      </c>
      <c r="P348" t="s">
        <v>24</v>
      </c>
      <c r="Q348" t="str">
        <f t="shared" si="104"/>
        <v>沟通技能_反馈</v>
      </c>
      <c r="R348" t="s">
        <v>24</v>
      </c>
      <c r="S348" t="str">
        <f t="shared" si="105"/>
        <v>2沟通技能</v>
      </c>
      <c r="T348" t="s">
        <v>24</v>
      </c>
      <c r="U348" t="str">
        <f t="shared" si="106"/>
        <v>反馈</v>
      </c>
      <c r="V348" t="s">
        <v>24</v>
      </c>
      <c r="W348" t="s">
        <v>24</v>
      </c>
      <c r="X348" t="str">
        <f t="shared" si="96"/>
        <v/>
      </c>
      <c r="Y348" t="s">
        <v>24</v>
      </c>
      <c r="Z348" t="str">
        <f t="shared" si="97"/>
        <v>[沟通技能](工具-沟通技能)</v>
      </c>
      <c r="AA348" t="s">
        <v>24</v>
      </c>
      <c r="AB348" t="str">
        <f t="shared" si="98"/>
        <v>沟通技能_反馈</v>
      </c>
      <c r="AC348" t="s">
        <v>24</v>
      </c>
      <c r="AD348" t="str">
        <f t="shared" si="99"/>
        <v>2沟通技能</v>
      </c>
      <c r="AE348" t="s">
        <v>24</v>
      </c>
      <c r="AF348" t="str">
        <f t="shared" si="100"/>
        <v>反馈</v>
      </c>
      <c r="AG348" t="s">
        <v>24</v>
      </c>
    </row>
    <row r="349" spans="3:33">
      <c r="C349" s="2" t="s">
        <v>301</v>
      </c>
      <c r="D349" t="str">
        <f t="shared" si="101"/>
        <v>人际关系与团队技能_冲突管理</v>
      </c>
      <c r="G349" t="s">
        <v>315</v>
      </c>
      <c r="H349" s="3" t="s">
        <v>316</v>
      </c>
      <c r="I349" s="3" t="s">
        <v>317</v>
      </c>
      <c r="J349" s="3" t="s">
        <v>316</v>
      </c>
      <c r="L349" t="s">
        <v>24</v>
      </c>
      <c r="M349" t="str">
        <f t="shared" si="102"/>
        <v>13.3 管理相关方参与</v>
      </c>
      <c r="N349" t="s">
        <v>24</v>
      </c>
      <c r="O349" t="str">
        <f t="shared" si="103"/>
        <v>人际关系与团队技能</v>
      </c>
      <c r="P349" t="s">
        <v>24</v>
      </c>
      <c r="Q349" t="str">
        <f t="shared" si="104"/>
        <v>人际关系与团队技能_冲突管理</v>
      </c>
      <c r="R349" t="s">
        <v>24</v>
      </c>
      <c r="S349" t="str">
        <f t="shared" si="105"/>
        <v>3人际关系与团队技能</v>
      </c>
      <c r="T349" t="s">
        <v>24</v>
      </c>
      <c r="U349" t="str">
        <f t="shared" si="106"/>
        <v>冲突管理</v>
      </c>
      <c r="V349" t="s">
        <v>24</v>
      </c>
      <c r="W349" t="s">
        <v>24</v>
      </c>
      <c r="X349" t="str">
        <f t="shared" si="96"/>
        <v/>
      </c>
      <c r="Y349" t="s">
        <v>24</v>
      </c>
      <c r="Z349" t="str">
        <f t="shared" si="97"/>
        <v>[人际关系与团队技能](工具-人际关系与团队技能)</v>
      </c>
      <c r="AA349" t="s">
        <v>24</v>
      </c>
      <c r="AB349" t="str">
        <f t="shared" si="98"/>
        <v>人际关系与团队技能_冲突管理</v>
      </c>
      <c r="AC349" t="s">
        <v>24</v>
      </c>
      <c r="AD349" t="str">
        <f t="shared" si="99"/>
        <v>3人际关系与团队技能</v>
      </c>
      <c r="AE349" t="s">
        <v>24</v>
      </c>
      <c r="AF349" t="str">
        <f t="shared" si="100"/>
        <v>冲突管理</v>
      </c>
      <c r="AG349" t="s">
        <v>24</v>
      </c>
    </row>
    <row r="350" spans="3:33">
      <c r="C350" s="2" t="s">
        <v>301</v>
      </c>
      <c r="D350" t="str">
        <f t="shared" si="101"/>
        <v>人际关系与团队技能_文化意识</v>
      </c>
      <c r="G350" t="s">
        <v>315</v>
      </c>
      <c r="H350" s="3" t="s">
        <v>503</v>
      </c>
      <c r="I350" s="3" t="s">
        <v>317</v>
      </c>
      <c r="J350" s="3" t="s">
        <v>503</v>
      </c>
      <c r="L350" t="s">
        <v>24</v>
      </c>
      <c r="M350" t="str">
        <f t="shared" si="102"/>
        <v>13.3 管理相关方参与</v>
      </c>
      <c r="N350" t="s">
        <v>24</v>
      </c>
      <c r="O350" t="str">
        <f t="shared" si="103"/>
        <v>人际关系与团队技能</v>
      </c>
      <c r="P350" t="s">
        <v>24</v>
      </c>
      <c r="Q350" t="str">
        <f t="shared" si="104"/>
        <v>人际关系与团队技能_文化意识</v>
      </c>
      <c r="R350" t="s">
        <v>24</v>
      </c>
      <c r="S350" t="str">
        <f t="shared" si="105"/>
        <v>3人际关系与团队技能</v>
      </c>
      <c r="T350" t="s">
        <v>24</v>
      </c>
      <c r="U350" t="str">
        <f t="shared" si="106"/>
        <v>文化意识</v>
      </c>
      <c r="V350" t="s">
        <v>24</v>
      </c>
      <c r="W350" t="s">
        <v>24</v>
      </c>
      <c r="X350" t="str">
        <f t="shared" si="96"/>
        <v/>
      </c>
      <c r="Y350" t="s">
        <v>24</v>
      </c>
      <c r="Z350" t="str">
        <f t="shared" si="97"/>
        <v/>
      </c>
      <c r="AA350" t="s">
        <v>24</v>
      </c>
      <c r="AB350" t="str">
        <f t="shared" si="98"/>
        <v>人际关系与团队技能_文化意识</v>
      </c>
      <c r="AC350" t="s">
        <v>24</v>
      </c>
      <c r="AD350" t="str">
        <f t="shared" si="99"/>
        <v/>
      </c>
      <c r="AE350" t="s">
        <v>24</v>
      </c>
      <c r="AF350" t="str">
        <f t="shared" si="100"/>
        <v>文化意识</v>
      </c>
      <c r="AG350" t="s">
        <v>24</v>
      </c>
    </row>
    <row r="351" spans="3:33">
      <c r="C351" s="2" t="s">
        <v>301</v>
      </c>
      <c r="D351" t="str">
        <f t="shared" si="101"/>
        <v>人际关系与团队技能_谈判</v>
      </c>
      <c r="G351" t="s">
        <v>315</v>
      </c>
      <c r="H351" s="3" t="s">
        <v>472</v>
      </c>
      <c r="I351" s="3" t="s">
        <v>317</v>
      </c>
      <c r="J351" s="3" t="s">
        <v>472</v>
      </c>
      <c r="L351" t="s">
        <v>24</v>
      </c>
      <c r="M351" t="str">
        <f t="shared" si="102"/>
        <v>13.3 管理相关方参与</v>
      </c>
      <c r="N351" t="s">
        <v>24</v>
      </c>
      <c r="O351" t="str">
        <f t="shared" si="103"/>
        <v>人际关系与团队技能</v>
      </c>
      <c r="P351" t="s">
        <v>24</v>
      </c>
      <c r="Q351" t="str">
        <f t="shared" si="104"/>
        <v>人际关系与团队技能_谈判</v>
      </c>
      <c r="R351" t="s">
        <v>24</v>
      </c>
      <c r="S351" t="str">
        <f t="shared" si="105"/>
        <v>3人际关系与团队技能</v>
      </c>
      <c r="T351" t="s">
        <v>24</v>
      </c>
      <c r="U351" t="str">
        <f t="shared" si="106"/>
        <v>谈判</v>
      </c>
      <c r="V351" t="s">
        <v>24</v>
      </c>
      <c r="W351" t="s">
        <v>24</v>
      </c>
      <c r="X351" t="str">
        <f t="shared" si="96"/>
        <v/>
      </c>
      <c r="Y351" t="s">
        <v>24</v>
      </c>
      <c r="Z351" t="str">
        <f t="shared" si="97"/>
        <v/>
      </c>
      <c r="AA351" t="s">
        <v>24</v>
      </c>
      <c r="AB351" t="str">
        <f t="shared" si="98"/>
        <v>人际关系与团队技能_谈判</v>
      </c>
      <c r="AC351" t="s">
        <v>24</v>
      </c>
      <c r="AD351" t="str">
        <f t="shared" si="99"/>
        <v/>
      </c>
      <c r="AE351" t="s">
        <v>24</v>
      </c>
      <c r="AF351" t="str">
        <f t="shared" si="100"/>
        <v>谈判</v>
      </c>
      <c r="AG351" t="s">
        <v>24</v>
      </c>
    </row>
    <row r="352" spans="3:33">
      <c r="C352" s="2" t="s">
        <v>301</v>
      </c>
      <c r="D352" t="str">
        <f t="shared" si="101"/>
        <v>人际关系与团队技能_观察/交谈</v>
      </c>
      <c r="G352" t="s">
        <v>315</v>
      </c>
      <c r="H352" s="3" t="s">
        <v>363</v>
      </c>
      <c r="I352" s="3" t="s">
        <v>317</v>
      </c>
      <c r="J352" s="3" t="s">
        <v>363</v>
      </c>
      <c r="L352" t="s">
        <v>24</v>
      </c>
      <c r="M352" t="str">
        <f t="shared" si="102"/>
        <v>13.3 管理相关方参与</v>
      </c>
      <c r="N352" t="s">
        <v>24</v>
      </c>
      <c r="O352" t="str">
        <f t="shared" si="103"/>
        <v>人际关系与团队技能</v>
      </c>
      <c r="P352" t="s">
        <v>24</v>
      </c>
      <c r="Q352" t="str">
        <f t="shared" si="104"/>
        <v>人际关系与团队技能_观察/交谈</v>
      </c>
      <c r="R352" t="s">
        <v>24</v>
      </c>
      <c r="S352" t="str">
        <f t="shared" si="105"/>
        <v>3人际关系与团队技能</v>
      </c>
      <c r="T352" t="s">
        <v>24</v>
      </c>
      <c r="U352" t="str">
        <f t="shared" si="106"/>
        <v>观察/交谈</v>
      </c>
      <c r="V352" t="s">
        <v>24</v>
      </c>
      <c r="W352" t="s">
        <v>24</v>
      </c>
      <c r="X352" t="str">
        <f t="shared" si="96"/>
        <v/>
      </c>
      <c r="Y352" t="s">
        <v>24</v>
      </c>
      <c r="Z352" t="str">
        <f t="shared" si="97"/>
        <v/>
      </c>
      <c r="AA352" t="s">
        <v>24</v>
      </c>
      <c r="AB352" t="str">
        <f t="shared" si="98"/>
        <v>人际关系与团队技能_观察/交谈</v>
      </c>
      <c r="AC352" t="s">
        <v>24</v>
      </c>
      <c r="AD352" t="str">
        <f t="shared" si="99"/>
        <v/>
      </c>
      <c r="AE352" t="s">
        <v>24</v>
      </c>
      <c r="AF352" t="str">
        <f t="shared" si="100"/>
        <v>观察/交谈</v>
      </c>
      <c r="AG352" t="s">
        <v>24</v>
      </c>
    </row>
    <row r="353" spans="3:33">
      <c r="C353" s="2" t="s">
        <v>301</v>
      </c>
      <c r="D353" t="str">
        <f t="shared" si="101"/>
        <v>人际关系与团队技能_政治意识</v>
      </c>
      <c r="G353" t="s">
        <v>315</v>
      </c>
      <c r="H353" s="3" t="s">
        <v>334</v>
      </c>
      <c r="I353" s="3" t="s">
        <v>317</v>
      </c>
      <c r="J353" s="3" t="s">
        <v>334</v>
      </c>
      <c r="L353" t="s">
        <v>24</v>
      </c>
      <c r="M353" t="str">
        <f t="shared" si="102"/>
        <v>13.3 管理相关方参与</v>
      </c>
      <c r="N353" t="s">
        <v>24</v>
      </c>
      <c r="O353" t="str">
        <f t="shared" si="103"/>
        <v>人际关系与团队技能</v>
      </c>
      <c r="P353" t="s">
        <v>24</v>
      </c>
      <c r="Q353" t="str">
        <f t="shared" si="104"/>
        <v>人际关系与团队技能_政治意识</v>
      </c>
      <c r="R353" t="s">
        <v>24</v>
      </c>
      <c r="S353" t="str">
        <f t="shared" si="105"/>
        <v>3人际关系与团队技能</v>
      </c>
      <c r="T353" t="s">
        <v>24</v>
      </c>
      <c r="U353" t="str">
        <f t="shared" si="106"/>
        <v>政治意识</v>
      </c>
      <c r="V353" t="s">
        <v>24</v>
      </c>
      <c r="W353" t="s">
        <v>24</v>
      </c>
      <c r="X353" t="str">
        <f t="shared" si="96"/>
        <v/>
      </c>
      <c r="Y353" t="s">
        <v>24</v>
      </c>
      <c r="Z353" t="str">
        <f t="shared" si="97"/>
        <v/>
      </c>
      <c r="AA353" t="s">
        <v>24</v>
      </c>
      <c r="AB353" t="str">
        <f t="shared" si="98"/>
        <v>人际关系与团队技能_政治意识</v>
      </c>
      <c r="AC353" t="s">
        <v>24</v>
      </c>
      <c r="AD353" t="str">
        <f t="shared" si="99"/>
        <v/>
      </c>
      <c r="AE353" t="s">
        <v>24</v>
      </c>
      <c r="AF353" t="str">
        <f t="shared" si="100"/>
        <v>政治意识</v>
      </c>
      <c r="AG353" t="s">
        <v>24</v>
      </c>
    </row>
    <row r="354" spans="3:33">
      <c r="C354" s="2" t="s">
        <v>301</v>
      </c>
      <c r="D354" t="str">
        <f t="shared" si="101"/>
        <v>基本规则</v>
      </c>
      <c r="G354" t="s">
        <v>561</v>
      </c>
      <c r="I354" s="3" t="s">
        <v>562</v>
      </c>
      <c r="L354" t="s">
        <v>24</v>
      </c>
      <c r="M354" t="str">
        <f t="shared" si="102"/>
        <v>13.3 管理相关方参与</v>
      </c>
      <c r="N354" t="s">
        <v>24</v>
      </c>
      <c r="O354" t="str">
        <f t="shared" si="103"/>
        <v>基本规则</v>
      </c>
      <c r="P354" t="s">
        <v>24</v>
      </c>
      <c r="Q354" t="str">
        <f t="shared" si="104"/>
        <v>基本规则</v>
      </c>
      <c r="R354" t="s">
        <v>24</v>
      </c>
      <c r="S354" t="str">
        <f t="shared" si="105"/>
        <v>4基本规则</v>
      </c>
      <c r="T354" t="s">
        <v>24</v>
      </c>
      <c r="U354" t="str">
        <f t="shared" si="106"/>
        <v/>
      </c>
      <c r="V354" t="s">
        <v>24</v>
      </c>
      <c r="W354" t="s">
        <v>24</v>
      </c>
      <c r="X354" t="str">
        <f t="shared" si="96"/>
        <v/>
      </c>
      <c r="Y354" t="s">
        <v>24</v>
      </c>
      <c r="Z354" t="str">
        <f t="shared" si="97"/>
        <v>[基本规则](工具-基本规则)</v>
      </c>
      <c r="AA354" t="s">
        <v>24</v>
      </c>
      <c r="AB354" t="str">
        <f t="shared" si="98"/>
        <v>基本规则</v>
      </c>
      <c r="AC354" t="s">
        <v>24</v>
      </c>
      <c r="AD354" t="str">
        <f t="shared" si="99"/>
        <v>4基本规则</v>
      </c>
      <c r="AE354" t="s">
        <v>24</v>
      </c>
      <c r="AF354" t="str">
        <f t="shared" si="100"/>
        <v/>
      </c>
      <c r="AG354" t="s">
        <v>24</v>
      </c>
    </row>
    <row r="355" spans="3:33">
      <c r="C355" s="2" t="s">
        <v>301</v>
      </c>
      <c r="D355" t="str">
        <f t="shared" si="101"/>
        <v>会议</v>
      </c>
      <c r="G355" t="s">
        <v>320</v>
      </c>
      <c r="I355" s="3" t="s">
        <v>352</v>
      </c>
      <c r="L355" t="s">
        <v>24</v>
      </c>
      <c r="M355" t="str">
        <f t="shared" si="102"/>
        <v>13.3 管理相关方参与</v>
      </c>
      <c r="N355" t="s">
        <v>24</v>
      </c>
      <c r="O355" t="str">
        <f t="shared" si="103"/>
        <v>会议</v>
      </c>
      <c r="P355" t="s">
        <v>24</v>
      </c>
      <c r="Q355" t="str">
        <f t="shared" si="104"/>
        <v>会议</v>
      </c>
      <c r="R355" t="s">
        <v>24</v>
      </c>
      <c r="S355" t="str">
        <f t="shared" si="105"/>
        <v>5会议</v>
      </c>
      <c r="T355" t="s">
        <v>24</v>
      </c>
      <c r="U355" t="str">
        <f t="shared" si="106"/>
        <v/>
      </c>
      <c r="V355" t="s">
        <v>24</v>
      </c>
      <c r="W355" t="s">
        <v>24</v>
      </c>
      <c r="X355" t="str">
        <f t="shared" si="96"/>
        <v/>
      </c>
      <c r="Y355" t="s">
        <v>24</v>
      </c>
      <c r="Z355" t="str">
        <f t="shared" si="97"/>
        <v>[会议](工具-会议)</v>
      </c>
      <c r="AA355" t="s">
        <v>24</v>
      </c>
      <c r="AB355" t="str">
        <f t="shared" si="98"/>
        <v>会议</v>
      </c>
      <c r="AC355" t="s">
        <v>24</v>
      </c>
      <c r="AD355" t="str">
        <f t="shared" si="99"/>
        <v>5会议</v>
      </c>
      <c r="AE355" t="s">
        <v>24</v>
      </c>
      <c r="AF355" t="str">
        <f t="shared" si="100"/>
        <v/>
      </c>
      <c r="AG355" t="s">
        <v>24</v>
      </c>
    </row>
    <row r="356" spans="3:33">
      <c r="C356" s="2" t="s">
        <v>302</v>
      </c>
      <c r="D356" t="str">
        <f t="shared" si="101"/>
        <v>数据分析_备选方案分析</v>
      </c>
      <c r="G356" t="s">
        <v>335</v>
      </c>
      <c r="H356" s="3" t="s">
        <v>336</v>
      </c>
      <c r="I356" s="3" t="s">
        <v>375</v>
      </c>
      <c r="J356" s="3" t="s">
        <v>336</v>
      </c>
      <c r="L356" t="s">
        <v>24</v>
      </c>
      <c r="M356" t="str">
        <f t="shared" si="102"/>
        <v>13.4 监督相关方参与</v>
      </c>
      <c r="N356" t="s">
        <v>24</v>
      </c>
      <c r="O356" t="str">
        <f t="shared" si="103"/>
        <v>数据分析</v>
      </c>
      <c r="P356" t="s">
        <v>24</v>
      </c>
      <c r="Q356" t="str">
        <f t="shared" si="104"/>
        <v>数据分析_备选方案分析</v>
      </c>
      <c r="R356" t="s">
        <v>24</v>
      </c>
      <c r="S356" t="str">
        <f t="shared" si="105"/>
        <v>1数据分析</v>
      </c>
      <c r="T356" t="s">
        <v>24</v>
      </c>
      <c r="U356" t="str">
        <f t="shared" si="106"/>
        <v>备选方案分析</v>
      </c>
      <c r="V356" t="s">
        <v>24</v>
      </c>
      <c r="W356" t="s">
        <v>24</v>
      </c>
      <c r="X356" t="str">
        <f t="shared" si="96"/>
        <v>13.4 监督相关方参与</v>
      </c>
      <c r="Y356" t="s">
        <v>24</v>
      </c>
      <c r="Z356" t="str">
        <f t="shared" si="97"/>
        <v>[数据分析](工具-数据分析)</v>
      </c>
      <c r="AA356" t="s">
        <v>24</v>
      </c>
      <c r="AB356" t="str">
        <f t="shared" si="98"/>
        <v>数据分析_备选方案分析</v>
      </c>
      <c r="AC356" t="s">
        <v>24</v>
      </c>
      <c r="AD356" t="str">
        <f t="shared" si="99"/>
        <v>1数据分析</v>
      </c>
      <c r="AE356" t="s">
        <v>24</v>
      </c>
      <c r="AF356" t="str">
        <f t="shared" si="100"/>
        <v>备选方案分析</v>
      </c>
      <c r="AG356" t="s">
        <v>24</v>
      </c>
    </row>
    <row r="357" spans="3:33">
      <c r="C357" s="2" t="s">
        <v>302</v>
      </c>
      <c r="D357" t="str">
        <f t="shared" si="101"/>
        <v>数据分析_根本原因分析</v>
      </c>
      <c r="G357" t="s">
        <v>335</v>
      </c>
      <c r="H357" s="3" t="s">
        <v>340</v>
      </c>
      <c r="I357" s="3" t="s">
        <v>375</v>
      </c>
      <c r="J357" s="3" t="s">
        <v>340</v>
      </c>
      <c r="L357" t="s">
        <v>24</v>
      </c>
      <c r="M357" t="str">
        <f t="shared" si="102"/>
        <v>13.4 监督相关方参与</v>
      </c>
      <c r="N357" t="s">
        <v>24</v>
      </c>
      <c r="O357" t="str">
        <f t="shared" si="103"/>
        <v>数据分析</v>
      </c>
      <c r="P357" t="s">
        <v>24</v>
      </c>
      <c r="Q357" t="str">
        <f t="shared" si="104"/>
        <v>数据分析_根本原因分析</v>
      </c>
      <c r="R357" t="s">
        <v>24</v>
      </c>
      <c r="S357" t="str">
        <f t="shared" si="105"/>
        <v>1数据分析</v>
      </c>
      <c r="T357" t="s">
        <v>24</v>
      </c>
      <c r="U357" t="str">
        <f t="shared" si="106"/>
        <v>根本原因分析</v>
      </c>
      <c r="V357" t="s">
        <v>24</v>
      </c>
      <c r="W357" t="s">
        <v>24</v>
      </c>
      <c r="X357" t="str">
        <f t="shared" si="96"/>
        <v/>
      </c>
      <c r="Y357" t="s">
        <v>24</v>
      </c>
      <c r="Z357" t="str">
        <f t="shared" si="97"/>
        <v/>
      </c>
      <c r="AA357" t="s">
        <v>24</v>
      </c>
      <c r="AB357" t="str">
        <f t="shared" si="98"/>
        <v>数据分析_根本原因分析</v>
      </c>
      <c r="AC357" t="s">
        <v>24</v>
      </c>
      <c r="AD357" t="str">
        <f t="shared" si="99"/>
        <v/>
      </c>
      <c r="AE357" t="s">
        <v>24</v>
      </c>
      <c r="AF357" t="str">
        <f t="shared" si="100"/>
        <v>根本原因分析</v>
      </c>
      <c r="AG357" t="s">
        <v>24</v>
      </c>
    </row>
    <row r="358" spans="3:33">
      <c r="C358" s="2" t="s">
        <v>302</v>
      </c>
      <c r="D358" t="str">
        <f t="shared" si="101"/>
        <v>数据分析_相关方分析</v>
      </c>
      <c r="G358" t="s">
        <v>335</v>
      </c>
      <c r="H358" s="3" t="s">
        <v>516</v>
      </c>
      <c r="I358" s="3" t="s">
        <v>375</v>
      </c>
      <c r="J358" s="3" t="s">
        <v>516</v>
      </c>
      <c r="L358" t="s">
        <v>24</v>
      </c>
      <c r="M358" t="str">
        <f t="shared" si="102"/>
        <v>13.4 监督相关方参与</v>
      </c>
      <c r="N358" t="s">
        <v>24</v>
      </c>
      <c r="O358" t="str">
        <f t="shared" si="103"/>
        <v>数据分析</v>
      </c>
      <c r="P358" t="s">
        <v>24</v>
      </c>
      <c r="Q358" t="str">
        <f t="shared" si="104"/>
        <v>数据分析_相关方分析</v>
      </c>
      <c r="R358" t="s">
        <v>24</v>
      </c>
      <c r="S358" t="str">
        <f t="shared" si="105"/>
        <v>1数据分析</v>
      </c>
      <c r="T358" t="s">
        <v>24</v>
      </c>
      <c r="U358" t="str">
        <f t="shared" si="106"/>
        <v>相关方分析</v>
      </c>
      <c r="V358" t="s">
        <v>24</v>
      </c>
      <c r="W358" t="s">
        <v>24</v>
      </c>
      <c r="X358" t="str">
        <f t="shared" si="96"/>
        <v/>
      </c>
      <c r="Y358" t="s">
        <v>24</v>
      </c>
      <c r="Z358" t="str">
        <f t="shared" si="97"/>
        <v/>
      </c>
      <c r="AA358" t="s">
        <v>24</v>
      </c>
      <c r="AB358" t="str">
        <f t="shared" si="98"/>
        <v>数据分析_相关方分析</v>
      </c>
      <c r="AC358" t="s">
        <v>24</v>
      </c>
      <c r="AD358" t="str">
        <f t="shared" si="99"/>
        <v/>
      </c>
      <c r="AE358" t="s">
        <v>24</v>
      </c>
      <c r="AF358" t="str">
        <f t="shared" si="100"/>
        <v>相关方分析</v>
      </c>
      <c r="AG358" t="s">
        <v>24</v>
      </c>
    </row>
    <row r="359" spans="3:33">
      <c r="C359" s="2" t="s">
        <v>302</v>
      </c>
      <c r="D359" t="str">
        <f t="shared" si="101"/>
        <v>决策_多标准决策分析</v>
      </c>
      <c r="G359" t="s">
        <v>343</v>
      </c>
      <c r="H359" s="3" t="s">
        <v>351</v>
      </c>
      <c r="I359" s="3" t="s">
        <v>374</v>
      </c>
      <c r="J359" s="3" t="s">
        <v>351</v>
      </c>
      <c r="L359" t="s">
        <v>24</v>
      </c>
      <c r="M359" t="str">
        <f t="shared" si="102"/>
        <v>13.4 监督相关方参与</v>
      </c>
      <c r="N359" t="s">
        <v>24</v>
      </c>
      <c r="O359" t="str">
        <f t="shared" si="103"/>
        <v>决策</v>
      </c>
      <c r="P359" t="s">
        <v>24</v>
      </c>
      <c r="Q359" t="str">
        <f t="shared" si="104"/>
        <v>决策_多标准决策分析</v>
      </c>
      <c r="R359" t="s">
        <v>24</v>
      </c>
      <c r="S359" t="str">
        <f t="shared" si="105"/>
        <v>2决策</v>
      </c>
      <c r="T359" t="s">
        <v>24</v>
      </c>
      <c r="U359" t="str">
        <f t="shared" si="106"/>
        <v>多标准决策分析</v>
      </c>
      <c r="V359" t="s">
        <v>24</v>
      </c>
      <c r="W359" t="s">
        <v>24</v>
      </c>
      <c r="X359" t="str">
        <f t="shared" si="96"/>
        <v/>
      </c>
      <c r="Y359" t="s">
        <v>24</v>
      </c>
      <c r="Z359" t="str">
        <f t="shared" si="97"/>
        <v>[决策](工具-决策)</v>
      </c>
      <c r="AA359" t="s">
        <v>24</v>
      </c>
      <c r="AB359" t="str">
        <f t="shared" si="98"/>
        <v>决策_多标准决策分析</v>
      </c>
      <c r="AC359" t="s">
        <v>24</v>
      </c>
      <c r="AD359" t="str">
        <f t="shared" si="99"/>
        <v>2决策</v>
      </c>
      <c r="AE359" t="s">
        <v>24</v>
      </c>
      <c r="AF359" t="str">
        <f t="shared" si="100"/>
        <v>多标准决策分析</v>
      </c>
      <c r="AG359" t="s">
        <v>24</v>
      </c>
    </row>
    <row r="360" spans="3:33">
      <c r="C360" s="2" t="s">
        <v>302</v>
      </c>
      <c r="D360" t="str">
        <f t="shared" si="101"/>
        <v>决策_投票</v>
      </c>
      <c r="G360" t="s">
        <v>343</v>
      </c>
      <c r="H360" s="3" t="s">
        <v>348</v>
      </c>
      <c r="I360" s="3" t="s">
        <v>374</v>
      </c>
      <c r="J360" s="3" t="s">
        <v>348</v>
      </c>
      <c r="L360" t="s">
        <v>24</v>
      </c>
      <c r="M360" t="str">
        <f t="shared" si="102"/>
        <v>13.4 监督相关方参与</v>
      </c>
      <c r="N360" t="s">
        <v>24</v>
      </c>
      <c r="O360" t="str">
        <f t="shared" si="103"/>
        <v>决策</v>
      </c>
      <c r="P360" t="s">
        <v>24</v>
      </c>
      <c r="Q360" t="str">
        <f t="shared" si="104"/>
        <v>决策_投票</v>
      </c>
      <c r="R360" t="s">
        <v>24</v>
      </c>
      <c r="S360" t="str">
        <f t="shared" si="105"/>
        <v>2决策</v>
      </c>
      <c r="T360" t="s">
        <v>24</v>
      </c>
      <c r="U360" t="str">
        <f t="shared" si="106"/>
        <v>投票</v>
      </c>
      <c r="V360" t="s">
        <v>24</v>
      </c>
      <c r="W360" t="s">
        <v>24</v>
      </c>
      <c r="X360" t="str">
        <f t="shared" si="96"/>
        <v/>
      </c>
      <c r="Y360" t="s">
        <v>24</v>
      </c>
      <c r="Z360" t="str">
        <f t="shared" si="97"/>
        <v/>
      </c>
      <c r="AA360" t="s">
        <v>24</v>
      </c>
      <c r="AB360" t="str">
        <f t="shared" si="98"/>
        <v>决策_投票</v>
      </c>
      <c r="AC360" t="s">
        <v>24</v>
      </c>
      <c r="AD360" t="str">
        <f t="shared" si="99"/>
        <v/>
      </c>
      <c r="AE360" t="s">
        <v>24</v>
      </c>
      <c r="AF360" t="str">
        <f t="shared" si="100"/>
        <v>投票</v>
      </c>
      <c r="AG360" t="s">
        <v>24</v>
      </c>
    </row>
    <row r="361" spans="3:33">
      <c r="C361" s="2" t="s">
        <v>302</v>
      </c>
      <c r="D361" t="str">
        <f t="shared" si="101"/>
        <v>数据表现_相关方参与度评估矩阵</v>
      </c>
      <c r="G361" t="s">
        <v>357</v>
      </c>
      <c r="H361" s="3" t="s">
        <v>504</v>
      </c>
      <c r="I361" s="3" t="s">
        <v>563</v>
      </c>
      <c r="J361" s="3" t="s">
        <v>504</v>
      </c>
      <c r="L361" t="s">
        <v>24</v>
      </c>
      <c r="M361" t="str">
        <f t="shared" si="102"/>
        <v>13.4 监督相关方参与</v>
      </c>
      <c r="N361" t="s">
        <v>24</v>
      </c>
      <c r="O361" t="str">
        <f t="shared" si="103"/>
        <v>数据表现</v>
      </c>
      <c r="P361" t="s">
        <v>24</v>
      </c>
      <c r="Q361" t="str">
        <f t="shared" si="104"/>
        <v>数据表现_相关方参与度评估矩阵</v>
      </c>
      <c r="R361" t="s">
        <v>24</v>
      </c>
      <c r="S361" t="str">
        <f t="shared" si="105"/>
        <v>3数据表现</v>
      </c>
      <c r="T361" t="s">
        <v>24</v>
      </c>
      <c r="U361" t="str">
        <f t="shared" si="106"/>
        <v>相关方参与度评估矩阵</v>
      </c>
      <c r="V361" t="s">
        <v>24</v>
      </c>
      <c r="W361" t="s">
        <v>24</v>
      </c>
      <c r="X361" t="str">
        <f t="shared" si="96"/>
        <v/>
      </c>
      <c r="Y361" t="s">
        <v>24</v>
      </c>
      <c r="Z361" t="str">
        <f t="shared" si="97"/>
        <v>[数据表现](工具-数据表现)</v>
      </c>
      <c r="AA361" t="s">
        <v>24</v>
      </c>
      <c r="AB361" t="str">
        <f t="shared" si="98"/>
        <v>数据表现_相关方参与度评估矩阵</v>
      </c>
      <c r="AC361" t="s">
        <v>24</v>
      </c>
      <c r="AD361" t="str">
        <f t="shared" si="99"/>
        <v>3数据表现</v>
      </c>
      <c r="AE361" t="s">
        <v>24</v>
      </c>
      <c r="AF361" t="str">
        <f t="shared" si="100"/>
        <v>相关方参与度评估矩阵</v>
      </c>
      <c r="AG361" t="s">
        <v>24</v>
      </c>
    </row>
    <row r="362" spans="3:33">
      <c r="C362" s="2" t="s">
        <v>302</v>
      </c>
      <c r="D362" t="str">
        <f t="shared" si="101"/>
        <v>沟通技能_反馈</v>
      </c>
      <c r="G362" t="s">
        <v>508</v>
      </c>
      <c r="H362" s="3" t="s">
        <v>511</v>
      </c>
      <c r="I362" s="3" t="s">
        <v>564</v>
      </c>
      <c r="J362" s="3" t="s">
        <v>511</v>
      </c>
      <c r="L362" t="s">
        <v>24</v>
      </c>
      <c r="M362" t="str">
        <f t="shared" si="102"/>
        <v>13.4 监督相关方参与</v>
      </c>
      <c r="N362" t="s">
        <v>24</v>
      </c>
      <c r="O362" t="str">
        <f t="shared" si="103"/>
        <v>沟通技能</v>
      </c>
      <c r="P362" t="s">
        <v>24</v>
      </c>
      <c r="Q362" t="str">
        <f t="shared" si="104"/>
        <v>沟通技能_反馈</v>
      </c>
      <c r="R362" t="s">
        <v>24</v>
      </c>
      <c r="S362" t="str">
        <f t="shared" si="105"/>
        <v>4沟通技能</v>
      </c>
      <c r="T362" t="s">
        <v>24</v>
      </c>
      <c r="U362" t="str">
        <f t="shared" si="106"/>
        <v>反馈</v>
      </c>
      <c r="V362" t="s">
        <v>24</v>
      </c>
      <c r="W362" t="s">
        <v>24</v>
      </c>
      <c r="X362" t="str">
        <f t="shared" si="96"/>
        <v/>
      </c>
      <c r="Y362" t="s">
        <v>24</v>
      </c>
      <c r="Z362" t="str">
        <f t="shared" si="97"/>
        <v>[沟通技能](工具-沟通技能)</v>
      </c>
      <c r="AA362" t="s">
        <v>24</v>
      </c>
      <c r="AB362" t="str">
        <f t="shared" si="98"/>
        <v>沟通技能_反馈</v>
      </c>
      <c r="AC362" t="s">
        <v>24</v>
      </c>
      <c r="AD362" t="str">
        <f t="shared" si="99"/>
        <v>4沟通技能</v>
      </c>
      <c r="AE362" t="s">
        <v>24</v>
      </c>
      <c r="AF362" t="str">
        <f t="shared" si="100"/>
        <v>反馈</v>
      </c>
      <c r="AG362" t="s">
        <v>24</v>
      </c>
    </row>
    <row r="363" spans="3:33">
      <c r="C363" s="2" t="s">
        <v>302</v>
      </c>
      <c r="D363" t="str">
        <f t="shared" si="101"/>
        <v>沟通技能_演示</v>
      </c>
      <c r="G363" t="s">
        <v>508</v>
      </c>
      <c r="H363" s="3" t="s">
        <v>513</v>
      </c>
      <c r="I363" s="3" t="s">
        <v>564</v>
      </c>
      <c r="J363" s="3" t="s">
        <v>513</v>
      </c>
      <c r="L363" t="s">
        <v>24</v>
      </c>
      <c r="M363" t="str">
        <f t="shared" si="102"/>
        <v>13.4 监督相关方参与</v>
      </c>
      <c r="N363" t="s">
        <v>24</v>
      </c>
      <c r="O363" t="str">
        <f t="shared" si="103"/>
        <v>沟通技能</v>
      </c>
      <c r="P363" t="s">
        <v>24</v>
      </c>
      <c r="Q363" t="str">
        <f t="shared" si="104"/>
        <v>沟通技能_演示</v>
      </c>
      <c r="R363" t="s">
        <v>24</v>
      </c>
      <c r="S363" t="str">
        <f t="shared" si="105"/>
        <v>4沟通技能</v>
      </c>
      <c r="T363" t="s">
        <v>24</v>
      </c>
      <c r="U363" t="str">
        <f t="shared" si="106"/>
        <v>演示</v>
      </c>
      <c r="V363" t="s">
        <v>24</v>
      </c>
      <c r="W363" t="s">
        <v>24</v>
      </c>
      <c r="X363" t="str">
        <f t="shared" si="96"/>
        <v/>
      </c>
      <c r="Y363" t="s">
        <v>24</v>
      </c>
      <c r="Z363" t="str">
        <f t="shared" si="97"/>
        <v/>
      </c>
      <c r="AA363" t="s">
        <v>24</v>
      </c>
      <c r="AB363" t="str">
        <f t="shared" si="98"/>
        <v>沟通技能_演示</v>
      </c>
      <c r="AC363" t="s">
        <v>24</v>
      </c>
      <c r="AD363" t="str">
        <f t="shared" si="99"/>
        <v/>
      </c>
      <c r="AE363" t="s">
        <v>24</v>
      </c>
      <c r="AF363" t="str">
        <f t="shared" si="100"/>
        <v>演示</v>
      </c>
      <c r="AG363" t="s">
        <v>24</v>
      </c>
    </row>
    <row r="364" spans="3:33">
      <c r="C364" s="2" t="s">
        <v>302</v>
      </c>
      <c r="D364" t="str">
        <f t="shared" si="101"/>
        <v>人际关系与团队技能_积极倾听</v>
      </c>
      <c r="G364" t="s">
        <v>315</v>
      </c>
      <c r="H364" s="3" t="s">
        <v>330</v>
      </c>
      <c r="I364" s="3" t="s">
        <v>554</v>
      </c>
      <c r="J364" s="3" t="s">
        <v>330</v>
      </c>
      <c r="L364" t="s">
        <v>24</v>
      </c>
      <c r="M364" t="str">
        <f t="shared" si="102"/>
        <v>13.4 监督相关方参与</v>
      </c>
      <c r="N364" t="s">
        <v>24</v>
      </c>
      <c r="O364" t="str">
        <f t="shared" si="103"/>
        <v>人际关系与团队技能</v>
      </c>
      <c r="P364" t="s">
        <v>24</v>
      </c>
      <c r="Q364" t="str">
        <f t="shared" si="104"/>
        <v>人际关系与团队技能_积极倾听</v>
      </c>
      <c r="R364" t="s">
        <v>24</v>
      </c>
      <c r="S364" t="str">
        <f t="shared" si="105"/>
        <v>5人际关系与团队技能</v>
      </c>
      <c r="T364" t="s">
        <v>24</v>
      </c>
      <c r="U364" t="str">
        <f t="shared" si="106"/>
        <v>积极倾听</v>
      </c>
      <c r="V364" t="s">
        <v>24</v>
      </c>
      <c r="W364" t="s">
        <v>24</v>
      </c>
      <c r="X364" t="str">
        <f t="shared" si="96"/>
        <v/>
      </c>
      <c r="Y364" t="s">
        <v>24</v>
      </c>
      <c r="Z364" t="str">
        <f t="shared" si="97"/>
        <v>[人际关系与团队技能](工具-人际关系与团队技能)</v>
      </c>
      <c r="AA364" t="s">
        <v>24</v>
      </c>
      <c r="AB364" t="str">
        <f t="shared" si="98"/>
        <v>人际关系与团队技能_积极倾听</v>
      </c>
      <c r="AC364" t="s">
        <v>24</v>
      </c>
      <c r="AD364" t="str">
        <f t="shared" si="99"/>
        <v>5人际关系与团队技能</v>
      </c>
      <c r="AE364" t="s">
        <v>24</v>
      </c>
      <c r="AF364" t="str">
        <f t="shared" si="100"/>
        <v>积极倾听</v>
      </c>
      <c r="AG364" t="s">
        <v>24</v>
      </c>
    </row>
    <row r="365" spans="3:33">
      <c r="C365" s="2" t="s">
        <v>302</v>
      </c>
      <c r="D365" t="str">
        <f t="shared" si="101"/>
        <v>人际关系与团队技能_文化意识</v>
      </c>
      <c r="G365" t="s">
        <v>315</v>
      </c>
      <c r="H365" s="3" t="s">
        <v>503</v>
      </c>
      <c r="I365" s="3" t="s">
        <v>554</v>
      </c>
      <c r="J365" s="3" t="s">
        <v>503</v>
      </c>
      <c r="L365" t="s">
        <v>24</v>
      </c>
      <c r="M365" t="str">
        <f t="shared" si="102"/>
        <v>13.4 监督相关方参与</v>
      </c>
      <c r="N365" t="s">
        <v>24</v>
      </c>
      <c r="O365" t="str">
        <f t="shared" si="103"/>
        <v>人际关系与团队技能</v>
      </c>
      <c r="P365" t="s">
        <v>24</v>
      </c>
      <c r="Q365" t="str">
        <f t="shared" si="104"/>
        <v>人际关系与团队技能_文化意识</v>
      </c>
      <c r="R365" t="s">
        <v>24</v>
      </c>
      <c r="S365" t="str">
        <f t="shared" si="105"/>
        <v>5人际关系与团队技能</v>
      </c>
      <c r="T365" t="s">
        <v>24</v>
      </c>
      <c r="U365" t="str">
        <f t="shared" si="106"/>
        <v>文化意识</v>
      </c>
      <c r="V365" t="s">
        <v>24</v>
      </c>
      <c r="W365" t="s">
        <v>24</v>
      </c>
      <c r="X365" t="str">
        <f t="shared" si="96"/>
        <v/>
      </c>
      <c r="Y365" t="s">
        <v>24</v>
      </c>
      <c r="Z365" t="str">
        <f t="shared" si="97"/>
        <v/>
      </c>
      <c r="AA365" t="s">
        <v>24</v>
      </c>
      <c r="AB365" t="str">
        <f t="shared" si="98"/>
        <v>人际关系与团队技能_文化意识</v>
      </c>
      <c r="AC365" t="s">
        <v>24</v>
      </c>
      <c r="AD365" t="str">
        <f t="shared" si="99"/>
        <v/>
      </c>
      <c r="AE365" t="s">
        <v>24</v>
      </c>
      <c r="AF365" t="str">
        <f t="shared" si="100"/>
        <v>文化意识</v>
      </c>
      <c r="AG365" t="s">
        <v>24</v>
      </c>
    </row>
    <row r="366" spans="3:33">
      <c r="C366" s="2" t="s">
        <v>302</v>
      </c>
      <c r="D366" t="str">
        <f t="shared" si="101"/>
        <v>人际关系与团队技能_领导力</v>
      </c>
      <c r="G366" t="s">
        <v>315</v>
      </c>
      <c r="H366" s="3" t="s">
        <v>332</v>
      </c>
      <c r="I366" s="3" t="s">
        <v>554</v>
      </c>
      <c r="J366" s="3" t="s">
        <v>332</v>
      </c>
      <c r="L366" t="s">
        <v>24</v>
      </c>
      <c r="M366" t="str">
        <f t="shared" si="102"/>
        <v>13.4 监督相关方参与</v>
      </c>
      <c r="N366" t="s">
        <v>24</v>
      </c>
      <c r="O366" t="str">
        <f t="shared" si="103"/>
        <v>人际关系与团队技能</v>
      </c>
      <c r="P366" t="s">
        <v>24</v>
      </c>
      <c r="Q366" t="str">
        <f t="shared" si="104"/>
        <v>人际关系与团队技能_领导力</v>
      </c>
      <c r="R366" t="s">
        <v>24</v>
      </c>
      <c r="S366" t="str">
        <f t="shared" si="105"/>
        <v>5人际关系与团队技能</v>
      </c>
      <c r="T366" t="s">
        <v>24</v>
      </c>
      <c r="U366" t="str">
        <f t="shared" si="106"/>
        <v>领导力</v>
      </c>
      <c r="V366" t="s">
        <v>24</v>
      </c>
      <c r="W366" t="s">
        <v>24</v>
      </c>
      <c r="X366" t="str">
        <f t="shared" si="96"/>
        <v/>
      </c>
      <c r="Y366" t="s">
        <v>24</v>
      </c>
      <c r="Z366" t="str">
        <f t="shared" si="97"/>
        <v/>
      </c>
      <c r="AA366" t="s">
        <v>24</v>
      </c>
      <c r="AB366" t="str">
        <f t="shared" si="98"/>
        <v>人际关系与团队技能_领导力</v>
      </c>
      <c r="AC366" t="s">
        <v>24</v>
      </c>
      <c r="AD366" t="str">
        <f t="shared" si="99"/>
        <v/>
      </c>
      <c r="AE366" t="s">
        <v>24</v>
      </c>
      <c r="AF366" t="str">
        <f t="shared" si="100"/>
        <v>领导力</v>
      </c>
      <c r="AG366" t="s">
        <v>24</v>
      </c>
    </row>
    <row r="367" spans="3:33">
      <c r="C367" s="2" t="s">
        <v>302</v>
      </c>
      <c r="D367" t="str">
        <f t="shared" si="101"/>
        <v>人际关系与团队技能_人际交往</v>
      </c>
      <c r="G367" t="s">
        <v>315</v>
      </c>
      <c r="H367" s="3" t="s">
        <v>333</v>
      </c>
      <c r="I367" s="3" t="s">
        <v>554</v>
      </c>
      <c r="J367" s="3" t="s">
        <v>333</v>
      </c>
      <c r="L367" t="s">
        <v>24</v>
      </c>
      <c r="M367" t="str">
        <f t="shared" si="102"/>
        <v>13.4 监督相关方参与</v>
      </c>
      <c r="N367" t="s">
        <v>24</v>
      </c>
      <c r="O367" t="str">
        <f t="shared" si="103"/>
        <v>人际关系与团队技能</v>
      </c>
      <c r="P367" t="s">
        <v>24</v>
      </c>
      <c r="Q367" t="str">
        <f t="shared" si="104"/>
        <v>人际关系与团队技能_人际交往</v>
      </c>
      <c r="R367" t="s">
        <v>24</v>
      </c>
      <c r="S367" t="str">
        <f t="shared" si="105"/>
        <v>5人际关系与团队技能</v>
      </c>
      <c r="T367" t="s">
        <v>24</v>
      </c>
      <c r="U367" t="str">
        <f t="shared" si="106"/>
        <v>人际交往</v>
      </c>
      <c r="V367" t="s">
        <v>24</v>
      </c>
      <c r="W367" t="s">
        <v>24</v>
      </c>
      <c r="X367" t="str">
        <f t="shared" si="96"/>
        <v/>
      </c>
      <c r="Y367" t="s">
        <v>24</v>
      </c>
      <c r="Z367" t="str">
        <f t="shared" si="97"/>
        <v/>
      </c>
      <c r="AA367" t="s">
        <v>24</v>
      </c>
      <c r="AB367" t="str">
        <f t="shared" si="98"/>
        <v>人际关系与团队技能_人际交往</v>
      </c>
      <c r="AC367" t="s">
        <v>24</v>
      </c>
      <c r="AD367" t="str">
        <f t="shared" si="99"/>
        <v/>
      </c>
      <c r="AE367" t="s">
        <v>24</v>
      </c>
      <c r="AF367" t="str">
        <f t="shared" si="100"/>
        <v>人际交往</v>
      </c>
      <c r="AG367" t="s">
        <v>24</v>
      </c>
    </row>
    <row r="368" spans="3:33">
      <c r="C368" s="2" t="s">
        <v>302</v>
      </c>
      <c r="D368" t="str">
        <f t="shared" si="101"/>
        <v>人际关系与团队技能_政治意识</v>
      </c>
      <c r="G368" t="s">
        <v>315</v>
      </c>
      <c r="H368" s="3" t="s">
        <v>334</v>
      </c>
      <c r="I368" s="3" t="s">
        <v>554</v>
      </c>
      <c r="J368" s="3" t="s">
        <v>334</v>
      </c>
      <c r="L368" t="s">
        <v>24</v>
      </c>
      <c r="M368" t="str">
        <f t="shared" si="102"/>
        <v>13.4 监督相关方参与</v>
      </c>
      <c r="N368" t="s">
        <v>24</v>
      </c>
      <c r="O368" t="str">
        <f t="shared" si="103"/>
        <v>人际关系与团队技能</v>
      </c>
      <c r="P368" t="s">
        <v>24</v>
      </c>
      <c r="Q368" t="str">
        <f t="shared" si="104"/>
        <v>人际关系与团队技能_政治意识</v>
      </c>
      <c r="R368" t="s">
        <v>24</v>
      </c>
      <c r="S368" t="str">
        <f t="shared" si="105"/>
        <v>5人际关系与团队技能</v>
      </c>
      <c r="T368" t="s">
        <v>24</v>
      </c>
      <c r="U368" t="str">
        <f t="shared" si="106"/>
        <v>政治意识</v>
      </c>
      <c r="V368" t="s">
        <v>24</v>
      </c>
      <c r="W368" t="s">
        <v>24</v>
      </c>
      <c r="X368" t="str">
        <f t="shared" si="96"/>
        <v/>
      </c>
      <c r="Y368" t="s">
        <v>24</v>
      </c>
      <c r="Z368" t="str">
        <f t="shared" si="97"/>
        <v/>
      </c>
      <c r="AA368" t="s">
        <v>24</v>
      </c>
      <c r="AB368" t="str">
        <f t="shared" si="98"/>
        <v>人际关系与团队技能_政治意识</v>
      </c>
      <c r="AC368" t="s">
        <v>24</v>
      </c>
      <c r="AD368" t="str">
        <f t="shared" si="99"/>
        <v/>
      </c>
      <c r="AE368" t="s">
        <v>24</v>
      </c>
      <c r="AF368" t="str">
        <f t="shared" si="100"/>
        <v>政治意识</v>
      </c>
      <c r="AG368" t="s">
        <v>24</v>
      </c>
    </row>
    <row r="369" spans="3:33">
      <c r="C369" s="2" t="s">
        <v>302</v>
      </c>
      <c r="D369" t="str">
        <f t="shared" si="101"/>
        <v>会议</v>
      </c>
      <c r="G369" t="s">
        <v>320</v>
      </c>
      <c r="I369" s="3" t="s">
        <v>459</v>
      </c>
      <c r="L369" t="s">
        <v>24</v>
      </c>
      <c r="M369" t="str">
        <f t="shared" si="102"/>
        <v>13.4 监督相关方参与</v>
      </c>
      <c r="N369" t="s">
        <v>24</v>
      </c>
      <c r="O369" t="str">
        <f t="shared" si="103"/>
        <v>会议</v>
      </c>
      <c r="P369" t="s">
        <v>24</v>
      </c>
      <c r="Q369" t="str">
        <f t="shared" si="104"/>
        <v>会议</v>
      </c>
      <c r="R369" t="s">
        <v>24</v>
      </c>
      <c r="S369" t="str">
        <f t="shared" si="105"/>
        <v>6会议</v>
      </c>
      <c r="T369" t="s">
        <v>24</v>
      </c>
      <c r="U369" t="str">
        <f t="shared" si="106"/>
        <v/>
      </c>
      <c r="V369" t="s">
        <v>24</v>
      </c>
      <c r="W369" t="s">
        <v>24</v>
      </c>
      <c r="X369" t="str">
        <f t="shared" si="96"/>
        <v/>
      </c>
      <c r="Y369" t="s">
        <v>24</v>
      </c>
      <c r="Z369" t="str">
        <f t="shared" si="97"/>
        <v>[会议](工具-会议)</v>
      </c>
      <c r="AA369" t="s">
        <v>24</v>
      </c>
      <c r="AB369" t="str">
        <f t="shared" si="98"/>
        <v>会议</v>
      </c>
      <c r="AC369" t="s">
        <v>24</v>
      </c>
      <c r="AD369" t="str">
        <f t="shared" si="99"/>
        <v>6会议</v>
      </c>
      <c r="AE369" t="s">
        <v>24</v>
      </c>
      <c r="AF369" t="str">
        <f t="shared" si="100"/>
        <v/>
      </c>
      <c r="AG369" t="s">
        <v>24</v>
      </c>
    </row>
  </sheetData>
  <pageMargins left="0.75" right="0.75" top="1" bottom="1" header="0.511805555555556" footer="0.511805555555556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AC369"/>
  <sheetViews>
    <sheetView workbookViewId="0">
      <selection activeCell="O3" sqref="O3:O369"/>
    </sheetView>
  </sheetViews>
  <sheetFormatPr defaultColWidth="9.14285714285714" defaultRowHeight="17.6"/>
  <cols>
    <col min="14" max="15" width="10.5714285714286"/>
    <col min="26" max="26" width="35.1071428571429" customWidth="1"/>
  </cols>
  <sheetData>
    <row r="1" spans="16:29">
      <c r="P1" t="s">
        <v>24</v>
      </c>
      <c r="Q1" s="3" t="s">
        <v>304</v>
      </c>
      <c r="R1" t="s">
        <v>24</v>
      </c>
      <c r="S1" t="s">
        <v>305</v>
      </c>
      <c r="T1" t="s">
        <v>24</v>
      </c>
      <c r="U1" t="s">
        <v>26</v>
      </c>
      <c r="V1" t="s">
        <v>24</v>
      </c>
      <c r="W1" t="str">
        <f t="shared" ref="W1:AC1" si="0">P1</f>
        <v>|</v>
      </c>
      <c r="X1" t="str">
        <f t="shared" si="0"/>
        <v>工具1</v>
      </c>
      <c r="Y1" t="str">
        <f t="shared" si="0"/>
        <v>|</v>
      </c>
      <c r="Z1" t="str">
        <f t="shared" si="0"/>
        <v>工具ID</v>
      </c>
      <c r="AA1" t="str">
        <f t="shared" si="0"/>
        <v>|</v>
      </c>
      <c r="AB1" t="str">
        <f t="shared" si="0"/>
        <v>章节</v>
      </c>
      <c r="AC1" t="str">
        <f t="shared" si="0"/>
        <v>|</v>
      </c>
    </row>
    <row r="2" spans="8:29">
      <c r="H2">
        <v>0</v>
      </c>
      <c r="K2">
        <v>0</v>
      </c>
      <c r="P2" t="s">
        <v>24</v>
      </c>
      <c r="Q2" s="14" t="s">
        <v>82</v>
      </c>
      <c r="R2" t="s">
        <v>24</v>
      </c>
      <c r="S2" s="14" t="s">
        <v>82</v>
      </c>
      <c r="T2" t="s">
        <v>24</v>
      </c>
      <c r="U2" s="14" t="s">
        <v>82</v>
      </c>
      <c r="V2" t="s">
        <v>24</v>
      </c>
      <c r="W2" t="str">
        <f t="shared" ref="W2:AC2" si="1">P2</f>
        <v>|</v>
      </c>
      <c r="X2" s="14" t="str">
        <f t="shared" si="1"/>
        <v>----</v>
      </c>
      <c r="Y2" t="str">
        <f t="shared" si="1"/>
        <v>|</v>
      </c>
      <c r="Z2" s="14" t="str">
        <f t="shared" si="1"/>
        <v>----</v>
      </c>
      <c r="AA2" t="str">
        <f t="shared" si="1"/>
        <v>|</v>
      </c>
      <c r="AB2" s="14" t="str">
        <f t="shared" si="1"/>
        <v>----</v>
      </c>
      <c r="AC2" t="str">
        <f t="shared" si="1"/>
        <v>|</v>
      </c>
    </row>
    <row r="3" spans="2:29">
      <c r="B3" t="s">
        <v>56</v>
      </c>
      <c r="C3" t="str">
        <f t="shared" ref="C3:C66" si="2">IF(G3="",F3,F3&amp;"_"&amp;G3)</f>
        <v>专家判断</v>
      </c>
      <c r="E3" t="s">
        <v>308</v>
      </c>
      <c r="F3" s="4" t="s">
        <v>269</v>
      </c>
      <c r="H3">
        <f>IF(ISNA(VLOOKUP(C3,C$2:C2,1,FALSE)),H2+1,H2)</f>
        <v>1</v>
      </c>
      <c r="I3">
        <f>IF(ISNA(VLOOKUP(C3,C$2:H2,6,FALSE)),H3,VLOOKUP(C3,C$2:H2,6,FALSE))</f>
        <v>1</v>
      </c>
      <c r="K3">
        <f>IF(ISNA(VLOOKUP(F3,F$2:F2,1,FALSE)),K2+1,K2)</f>
        <v>1</v>
      </c>
      <c r="L3">
        <f>IF(ISNA(VLOOKUP(F3,F$2:K2,6,FALSE)),K3,VLOOKUP(F3,F$2:K2,6,FALSE))</f>
        <v>1</v>
      </c>
      <c r="N3" t="str">
        <f t="shared" ref="N3:N66" si="3">REPT("0",2-LEN(L3))&amp;L3&amp;"."&amp;REPT("0",3-LEN(I3))&amp;I3</f>
        <v>01.001</v>
      </c>
      <c r="O3" t="s">
        <v>565</v>
      </c>
      <c r="P3" t="s">
        <v>24</v>
      </c>
      <c r="Q3" t="str">
        <f t="shared" ref="Q3:Q66" si="4">F3</f>
        <v>专家判断</v>
      </c>
      <c r="R3" t="s">
        <v>24</v>
      </c>
      <c r="S3" t="str">
        <f t="shared" ref="S3:S66" si="5">C3</f>
        <v>专家判断</v>
      </c>
      <c r="T3" t="s">
        <v>24</v>
      </c>
      <c r="U3" t="str">
        <f t="shared" ref="U3:U66" si="6">B3</f>
        <v>4.1 制定项目章程</v>
      </c>
      <c r="V3" t="s">
        <v>24</v>
      </c>
      <c r="W3" t="str">
        <f t="shared" ref="W3:AC3" si="7">P3</f>
        <v>|</v>
      </c>
      <c r="X3" t="str">
        <f t="shared" ref="X3:X66" si="8">IF(Q3&lt;&gt;Q2,"["&amp;Q3&amp;"](工具-"&amp;Q3&amp;")","")</f>
        <v>[专家判断](工具-专家判断)</v>
      </c>
      <c r="Y3" t="str">
        <f t="shared" si="7"/>
        <v>|</v>
      </c>
      <c r="Z3" t="str">
        <f t="shared" ref="Z3:Z66" si="9">IF(S3&lt;&gt;S2,S3,"")</f>
        <v>专家判断</v>
      </c>
      <c r="AA3" t="str">
        <f t="shared" si="7"/>
        <v>|</v>
      </c>
      <c r="AB3" t="str">
        <f t="shared" si="7"/>
        <v>4.1 制定项目章程</v>
      </c>
      <c r="AC3" t="str">
        <f t="shared" si="7"/>
        <v>|</v>
      </c>
    </row>
    <row r="4" spans="2:29">
      <c r="B4" s="2" t="s">
        <v>268</v>
      </c>
      <c r="C4" t="str">
        <f t="shared" si="2"/>
        <v>专家判断</v>
      </c>
      <c r="E4" t="s">
        <v>308</v>
      </c>
      <c r="F4" s="4" t="s">
        <v>269</v>
      </c>
      <c r="H4">
        <f>IF(ISNA(VLOOKUP(C4,C$2:C3,1,FALSE)),H3+1,H3)</f>
        <v>1</v>
      </c>
      <c r="I4">
        <f>IF(ISNA(VLOOKUP(C4,C$2:H3,6,FALSE)),H4,VLOOKUP(C4,C$2:H3,6,FALSE))</f>
        <v>1</v>
      </c>
      <c r="K4">
        <f>IF(ISNA(VLOOKUP(F4,F$2:F3,1,FALSE)),K3+1,K3)</f>
        <v>1</v>
      </c>
      <c r="L4">
        <f>IF(ISNA(VLOOKUP(F4,F$2:K3,6,FALSE)),K4,VLOOKUP(F4,F$2:K3,6,FALSE))</f>
        <v>1</v>
      </c>
      <c r="N4" t="str">
        <f t="shared" si="3"/>
        <v>01.001</v>
      </c>
      <c r="O4" t="s">
        <v>565</v>
      </c>
      <c r="P4" t="s">
        <v>24</v>
      </c>
      <c r="Q4" t="str">
        <f t="shared" si="4"/>
        <v>专家判断</v>
      </c>
      <c r="R4" t="s">
        <v>24</v>
      </c>
      <c r="S4" t="str">
        <f t="shared" si="5"/>
        <v>专家判断</v>
      </c>
      <c r="T4" t="s">
        <v>24</v>
      </c>
      <c r="U4" t="str">
        <f t="shared" si="6"/>
        <v>4.2 制定项目管理计划</v>
      </c>
      <c r="V4" t="s">
        <v>24</v>
      </c>
      <c r="W4" t="str">
        <f t="shared" ref="W4:W67" si="10">P4</f>
        <v>|</v>
      </c>
      <c r="X4" t="str">
        <f t="shared" si="8"/>
        <v/>
      </c>
      <c r="Y4" t="str">
        <f t="shared" ref="Y4:Y67" si="11">R4</f>
        <v>|</v>
      </c>
      <c r="Z4" t="str">
        <f t="shared" si="9"/>
        <v/>
      </c>
      <c r="AA4" t="str">
        <f t="shared" ref="AA4:AA67" si="12">T4</f>
        <v>|</v>
      </c>
      <c r="AB4" t="str">
        <f t="shared" ref="AB4:AB67" si="13">U4</f>
        <v>4.2 制定项目管理计划</v>
      </c>
      <c r="AC4" t="str">
        <f t="shared" ref="AC4:AC67" si="14">V4</f>
        <v>|</v>
      </c>
    </row>
    <row r="5" spans="2:29">
      <c r="B5" s="2" t="s">
        <v>30</v>
      </c>
      <c r="C5" t="str">
        <f t="shared" si="2"/>
        <v>专家判断</v>
      </c>
      <c r="E5" t="s">
        <v>308</v>
      </c>
      <c r="F5" s="4" t="s">
        <v>269</v>
      </c>
      <c r="H5">
        <f>IF(ISNA(VLOOKUP(C5,C$2:C4,1,FALSE)),H4+1,H4)</f>
        <v>1</v>
      </c>
      <c r="I5">
        <f>IF(ISNA(VLOOKUP(C5,C$2:H4,6,FALSE)),H5,VLOOKUP(C5,C$2:H4,6,FALSE))</f>
        <v>1</v>
      </c>
      <c r="K5">
        <f>IF(ISNA(VLOOKUP(F5,F$2:F4,1,FALSE)),K4+1,K4)</f>
        <v>1</v>
      </c>
      <c r="L5">
        <f>IF(ISNA(VLOOKUP(F5,F$2:K4,6,FALSE)),K5,VLOOKUP(F5,F$2:K4,6,FALSE))</f>
        <v>1</v>
      </c>
      <c r="N5" t="str">
        <f t="shared" si="3"/>
        <v>01.001</v>
      </c>
      <c r="O5" t="s">
        <v>565</v>
      </c>
      <c r="P5" t="s">
        <v>24</v>
      </c>
      <c r="Q5" t="str">
        <f t="shared" si="4"/>
        <v>专家判断</v>
      </c>
      <c r="R5" t="s">
        <v>24</v>
      </c>
      <c r="S5" t="str">
        <f t="shared" si="5"/>
        <v>专家判断</v>
      </c>
      <c r="T5" t="s">
        <v>24</v>
      </c>
      <c r="U5" t="str">
        <f t="shared" si="6"/>
        <v>4.3 指导与管理项目工作</v>
      </c>
      <c r="V5" t="s">
        <v>24</v>
      </c>
      <c r="W5" t="str">
        <f t="shared" si="10"/>
        <v>|</v>
      </c>
      <c r="X5" t="str">
        <f t="shared" si="8"/>
        <v/>
      </c>
      <c r="Y5" t="str">
        <f t="shared" si="11"/>
        <v>|</v>
      </c>
      <c r="Z5" t="str">
        <f t="shared" si="9"/>
        <v/>
      </c>
      <c r="AA5" t="str">
        <f t="shared" si="12"/>
        <v>|</v>
      </c>
      <c r="AB5" t="str">
        <f t="shared" si="13"/>
        <v>4.3 指导与管理项目工作</v>
      </c>
      <c r="AC5" t="str">
        <f t="shared" si="14"/>
        <v>|</v>
      </c>
    </row>
    <row r="6" spans="2:29">
      <c r="B6" s="2" t="s">
        <v>33</v>
      </c>
      <c r="C6" t="str">
        <f t="shared" si="2"/>
        <v>专家判断</v>
      </c>
      <c r="E6" t="s">
        <v>308</v>
      </c>
      <c r="F6" s="4" t="s">
        <v>269</v>
      </c>
      <c r="H6">
        <f>IF(ISNA(VLOOKUP(C6,C$2:C5,1,FALSE)),H5+1,H5)</f>
        <v>1</v>
      </c>
      <c r="I6">
        <f>IF(ISNA(VLOOKUP(C6,C$2:H5,6,FALSE)),H6,VLOOKUP(C6,C$2:H5,6,FALSE))</f>
        <v>1</v>
      </c>
      <c r="K6">
        <f>IF(ISNA(VLOOKUP(F6,F$2:F5,1,FALSE)),K5+1,K5)</f>
        <v>1</v>
      </c>
      <c r="L6">
        <f>IF(ISNA(VLOOKUP(F6,F$2:K5,6,FALSE)),K6,VLOOKUP(F6,F$2:K5,6,FALSE))</f>
        <v>1</v>
      </c>
      <c r="N6" t="str">
        <f t="shared" si="3"/>
        <v>01.001</v>
      </c>
      <c r="O6" t="s">
        <v>565</v>
      </c>
      <c r="P6" t="s">
        <v>24</v>
      </c>
      <c r="Q6" t="str">
        <f t="shared" si="4"/>
        <v>专家判断</v>
      </c>
      <c r="R6" t="s">
        <v>24</v>
      </c>
      <c r="S6" t="str">
        <f t="shared" si="5"/>
        <v>专家判断</v>
      </c>
      <c r="T6" t="s">
        <v>24</v>
      </c>
      <c r="U6" t="str">
        <f t="shared" si="6"/>
        <v>4.4 管理项目知识</v>
      </c>
      <c r="V6" t="s">
        <v>24</v>
      </c>
      <c r="W6" t="str">
        <f t="shared" si="10"/>
        <v>|</v>
      </c>
      <c r="X6" t="str">
        <f t="shared" si="8"/>
        <v/>
      </c>
      <c r="Y6" t="str">
        <f t="shared" si="11"/>
        <v>|</v>
      </c>
      <c r="Z6" t="str">
        <f t="shared" si="9"/>
        <v/>
      </c>
      <c r="AA6" t="str">
        <f t="shared" si="12"/>
        <v>|</v>
      </c>
      <c r="AB6" t="str">
        <f t="shared" si="13"/>
        <v>4.4 管理项目知识</v>
      </c>
      <c r="AC6" t="str">
        <f t="shared" si="14"/>
        <v>|</v>
      </c>
    </row>
    <row r="7" spans="2:29">
      <c r="B7" s="2" t="s">
        <v>2</v>
      </c>
      <c r="C7" t="str">
        <f t="shared" si="2"/>
        <v>专家判断</v>
      </c>
      <c r="F7" s="4" t="s">
        <v>269</v>
      </c>
      <c r="H7">
        <f>IF(ISNA(VLOOKUP(C7,C$2:C6,1,FALSE)),H6+1,H6)</f>
        <v>1</v>
      </c>
      <c r="I7">
        <f>IF(ISNA(VLOOKUP(C7,C$2:H6,6,FALSE)),H7,VLOOKUP(C7,C$2:H6,6,FALSE))</f>
        <v>1</v>
      </c>
      <c r="K7">
        <f>IF(ISNA(VLOOKUP(F7,F$2:F6,1,FALSE)),K6+1,K6)</f>
        <v>1</v>
      </c>
      <c r="L7">
        <f>IF(ISNA(VLOOKUP(F7,F$2:K6,6,FALSE)),K7,VLOOKUP(F7,F$2:K6,6,FALSE))</f>
        <v>1</v>
      </c>
      <c r="N7" t="str">
        <f t="shared" si="3"/>
        <v>01.001</v>
      </c>
      <c r="O7" t="s">
        <v>565</v>
      </c>
      <c r="P7" t="s">
        <v>24</v>
      </c>
      <c r="Q7" t="str">
        <f t="shared" si="4"/>
        <v>专家判断</v>
      </c>
      <c r="R7" t="s">
        <v>24</v>
      </c>
      <c r="S7" t="str">
        <f t="shared" si="5"/>
        <v>专家判断</v>
      </c>
      <c r="T7" t="s">
        <v>24</v>
      </c>
      <c r="U7" t="str">
        <f t="shared" si="6"/>
        <v>4.5 监控项目工作</v>
      </c>
      <c r="V7" t="s">
        <v>24</v>
      </c>
      <c r="W7" t="str">
        <f t="shared" si="10"/>
        <v>|</v>
      </c>
      <c r="X7" t="str">
        <f t="shared" si="8"/>
        <v/>
      </c>
      <c r="Y7" t="str">
        <f t="shared" si="11"/>
        <v>|</v>
      </c>
      <c r="Z7" t="str">
        <f t="shared" si="9"/>
        <v/>
      </c>
      <c r="AA7" t="str">
        <f t="shared" si="12"/>
        <v>|</v>
      </c>
      <c r="AB7" t="str">
        <f t="shared" si="13"/>
        <v>4.5 监控项目工作</v>
      </c>
      <c r="AC7" t="str">
        <f t="shared" si="14"/>
        <v>|</v>
      </c>
    </row>
    <row r="8" spans="2:29">
      <c r="B8" s="2" t="s">
        <v>3</v>
      </c>
      <c r="C8" t="str">
        <f t="shared" si="2"/>
        <v>专家判断</v>
      </c>
      <c r="F8" s="4" t="s">
        <v>269</v>
      </c>
      <c r="H8">
        <f>IF(ISNA(VLOOKUP(C8,C$2:C7,1,FALSE)),H7+1,H7)</f>
        <v>1</v>
      </c>
      <c r="I8">
        <f>IF(ISNA(VLOOKUP(C8,C$2:H7,6,FALSE)),H8,VLOOKUP(C8,C$2:H7,6,FALSE))</f>
        <v>1</v>
      </c>
      <c r="K8">
        <f>IF(ISNA(VLOOKUP(F8,F$2:F7,1,FALSE)),K7+1,K7)</f>
        <v>1</v>
      </c>
      <c r="L8">
        <f>IF(ISNA(VLOOKUP(F8,F$2:K7,6,FALSE)),K8,VLOOKUP(F8,F$2:K7,6,FALSE))</f>
        <v>1</v>
      </c>
      <c r="N8" t="str">
        <f t="shared" si="3"/>
        <v>01.001</v>
      </c>
      <c r="O8" t="s">
        <v>565</v>
      </c>
      <c r="P8" t="s">
        <v>24</v>
      </c>
      <c r="Q8" t="str">
        <f t="shared" si="4"/>
        <v>专家判断</v>
      </c>
      <c r="R8" t="s">
        <v>24</v>
      </c>
      <c r="S8" t="str">
        <f t="shared" si="5"/>
        <v>专家判断</v>
      </c>
      <c r="T8" t="s">
        <v>24</v>
      </c>
      <c r="U8" t="str">
        <f t="shared" si="6"/>
        <v>4.6 实施整体变更控制</v>
      </c>
      <c r="V8" t="s">
        <v>24</v>
      </c>
      <c r="W8" t="str">
        <f t="shared" si="10"/>
        <v>|</v>
      </c>
      <c r="X8" t="str">
        <f t="shared" si="8"/>
        <v/>
      </c>
      <c r="Y8" t="str">
        <f t="shared" si="11"/>
        <v>|</v>
      </c>
      <c r="Z8" t="str">
        <f t="shared" si="9"/>
        <v/>
      </c>
      <c r="AA8" t="str">
        <f t="shared" si="12"/>
        <v>|</v>
      </c>
      <c r="AB8" t="str">
        <f t="shared" si="13"/>
        <v>4.6 实施整体变更控制</v>
      </c>
      <c r="AC8" t="str">
        <f t="shared" si="14"/>
        <v>|</v>
      </c>
    </row>
    <row r="9" spans="2:29">
      <c r="B9" s="2" t="s">
        <v>4</v>
      </c>
      <c r="C9" t="str">
        <f t="shared" si="2"/>
        <v>专家判断</v>
      </c>
      <c r="F9" s="4" t="s">
        <v>269</v>
      </c>
      <c r="H9">
        <f>IF(ISNA(VLOOKUP(C9,C$2:C8,1,FALSE)),H8+1,H8)</f>
        <v>1</v>
      </c>
      <c r="I9">
        <f>IF(ISNA(VLOOKUP(C9,C$2:H8,6,FALSE)),H9,VLOOKUP(C9,C$2:H8,6,FALSE))</f>
        <v>1</v>
      </c>
      <c r="K9">
        <f>IF(ISNA(VLOOKUP(F9,F$2:F8,1,FALSE)),K8+1,K8)</f>
        <v>1</v>
      </c>
      <c r="L9">
        <f>IF(ISNA(VLOOKUP(F9,F$2:K8,6,FALSE)),K9,VLOOKUP(F9,F$2:K8,6,FALSE))</f>
        <v>1</v>
      </c>
      <c r="N9" t="str">
        <f t="shared" si="3"/>
        <v>01.001</v>
      </c>
      <c r="O9" t="s">
        <v>565</v>
      </c>
      <c r="P9" t="s">
        <v>24</v>
      </c>
      <c r="Q9" t="str">
        <f t="shared" si="4"/>
        <v>专家判断</v>
      </c>
      <c r="R9" t="s">
        <v>24</v>
      </c>
      <c r="S9" t="str">
        <f t="shared" si="5"/>
        <v>专家判断</v>
      </c>
      <c r="T9" t="s">
        <v>24</v>
      </c>
      <c r="U9" t="str">
        <f t="shared" si="6"/>
        <v>4.7 结束项目或阶段</v>
      </c>
      <c r="V9" t="s">
        <v>24</v>
      </c>
      <c r="W9" t="str">
        <f t="shared" si="10"/>
        <v>|</v>
      </c>
      <c r="X9" t="str">
        <f t="shared" si="8"/>
        <v/>
      </c>
      <c r="Y9" t="str">
        <f t="shared" si="11"/>
        <v>|</v>
      </c>
      <c r="Z9" t="str">
        <f t="shared" si="9"/>
        <v/>
      </c>
      <c r="AA9" t="str">
        <f t="shared" si="12"/>
        <v>|</v>
      </c>
      <c r="AB9" t="str">
        <f t="shared" si="13"/>
        <v>4.7 结束项目或阶段</v>
      </c>
      <c r="AC9" t="str">
        <f t="shared" si="14"/>
        <v>|</v>
      </c>
    </row>
    <row r="10" spans="2:29">
      <c r="B10" s="2" t="s">
        <v>270</v>
      </c>
      <c r="C10" t="str">
        <f t="shared" si="2"/>
        <v>专家判断</v>
      </c>
      <c r="F10" s="4" t="s">
        <v>269</v>
      </c>
      <c r="H10">
        <f>IF(ISNA(VLOOKUP(C10,C$2:C9,1,FALSE)),H9+1,H9)</f>
        <v>1</v>
      </c>
      <c r="I10">
        <f>IF(ISNA(VLOOKUP(C10,C$2:H9,6,FALSE)),H10,VLOOKUP(C10,C$2:H9,6,FALSE))</f>
        <v>1</v>
      </c>
      <c r="K10">
        <f>IF(ISNA(VLOOKUP(F10,F$2:F9,1,FALSE)),K9+1,K9)</f>
        <v>1</v>
      </c>
      <c r="L10">
        <f>IF(ISNA(VLOOKUP(F10,F$2:K9,6,FALSE)),K10,VLOOKUP(F10,F$2:K9,6,FALSE))</f>
        <v>1</v>
      </c>
      <c r="N10" t="str">
        <f t="shared" si="3"/>
        <v>01.001</v>
      </c>
      <c r="O10" t="s">
        <v>565</v>
      </c>
      <c r="P10" t="s">
        <v>24</v>
      </c>
      <c r="Q10" t="str">
        <f t="shared" si="4"/>
        <v>专家判断</v>
      </c>
      <c r="R10" t="s">
        <v>24</v>
      </c>
      <c r="S10" t="str">
        <f t="shared" si="5"/>
        <v>专家判断</v>
      </c>
      <c r="T10" t="s">
        <v>24</v>
      </c>
      <c r="U10" t="str">
        <f t="shared" si="6"/>
        <v>5.1 规划范围管理</v>
      </c>
      <c r="V10" t="s">
        <v>24</v>
      </c>
      <c r="W10" t="str">
        <f t="shared" si="10"/>
        <v>|</v>
      </c>
      <c r="X10" t="str">
        <f t="shared" si="8"/>
        <v/>
      </c>
      <c r="Y10" t="str">
        <f t="shared" si="11"/>
        <v>|</v>
      </c>
      <c r="Z10" t="str">
        <f t="shared" si="9"/>
        <v/>
      </c>
      <c r="AA10" t="str">
        <f t="shared" si="12"/>
        <v>|</v>
      </c>
      <c r="AB10" t="str">
        <f t="shared" si="13"/>
        <v>5.1 规划范围管理</v>
      </c>
      <c r="AC10" t="str">
        <f t="shared" si="14"/>
        <v>|</v>
      </c>
    </row>
    <row r="11" spans="2:29">
      <c r="B11" s="2" t="s">
        <v>271</v>
      </c>
      <c r="C11" t="str">
        <f t="shared" si="2"/>
        <v>专家判断</v>
      </c>
      <c r="F11" s="4" t="s">
        <v>269</v>
      </c>
      <c r="H11">
        <f>IF(ISNA(VLOOKUP(C11,C$2:C10,1,FALSE)),H10+1,H10)</f>
        <v>1</v>
      </c>
      <c r="I11">
        <f>IF(ISNA(VLOOKUP(C11,C$2:H10,6,FALSE)),H11,VLOOKUP(C11,C$2:H10,6,FALSE))</f>
        <v>1</v>
      </c>
      <c r="K11">
        <f>IF(ISNA(VLOOKUP(F11,F$2:F10,1,FALSE)),K10+1,K10)</f>
        <v>1</v>
      </c>
      <c r="L11">
        <f>IF(ISNA(VLOOKUP(F11,F$2:K10,6,FALSE)),K11,VLOOKUP(F11,F$2:K10,6,FALSE))</f>
        <v>1</v>
      </c>
      <c r="N11" t="str">
        <f t="shared" si="3"/>
        <v>01.001</v>
      </c>
      <c r="O11" t="s">
        <v>565</v>
      </c>
      <c r="P11" t="s">
        <v>24</v>
      </c>
      <c r="Q11" t="str">
        <f t="shared" si="4"/>
        <v>专家判断</v>
      </c>
      <c r="R11" t="s">
        <v>24</v>
      </c>
      <c r="S11" t="str">
        <f t="shared" si="5"/>
        <v>专家判断</v>
      </c>
      <c r="T11" t="s">
        <v>24</v>
      </c>
      <c r="U11" t="str">
        <f t="shared" si="6"/>
        <v>5.2 收集需求</v>
      </c>
      <c r="V11" t="s">
        <v>24</v>
      </c>
      <c r="W11" t="str">
        <f t="shared" si="10"/>
        <v>|</v>
      </c>
      <c r="X11" t="str">
        <f t="shared" si="8"/>
        <v/>
      </c>
      <c r="Y11" t="str">
        <f t="shared" si="11"/>
        <v>|</v>
      </c>
      <c r="Z11" t="str">
        <f t="shared" si="9"/>
        <v/>
      </c>
      <c r="AA11" t="str">
        <f t="shared" si="12"/>
        <v>|</v>
      </c>
      <c r="AB11" t="str">
        <f t="shared" si="13"/>
        <v>5.2 收集需求</v>
      </c>
      <c r="AC11" t="str">
        <f t="shared" si="14"/>
        <v>|</v>
      </c>
    </row>
    <row r="12" spans="2:29">
      <c r="B12" s="2" t="s">
        <v>272</v>
      </c>
      <c r="C12" t="str">
        <f t="shared" si="2"/>
        <v>专家判断</v>
      </c>
      <c r="F12" s="4" t="s">
        <v>269</v>
      </c>
      <c r="H12">
        <f>IF(ISNA(VLOOKUP(C12,C$2:C11,1,FALSE)),H11+1,H11)</f>
        <v>1</v>
      </c>
      <c r="I12">
        <f>IF(ISNA(VLOOKUP(C12,C$2:H11,6,FALSE)),H12,VLOOKUP(C12,C$2:H11,6,FALSE))</f>
        <v>1</v>
      </c>
      <c r="K12">
        <f>IF(ISNA(VLOOKUP(F12,F$2:F11,1,FALSE)),K11+1,K11)</f>
        <v>1</v>
      </c>
      <c r="L12">
        <f>IF(ISNA(VLOOKUP(F12,F$2:K11,6,FALSE)),K12,VLOOKUP(F12,F$2:K11,6,FALSE))</f>
        <v>1</v>
      </c>
      <c r="N12" t="str">
        <f t="shared" si="3"/>
        <v>01.001</v>
      </c>
      <c r="O12" t="s">
        <v>565</v>
      </c>
      <c r="P12" t="s">
        <v>24</v>
      </c>
      <c r="Q12" t="str">
        <f t="shared" si="4"/>
        <v>专家判断</v>
      </c>
      <c r="R12" t="s">
        <v>24</v>
      </c>
      <c r="S12" t="str">
        <f t="shared" si="5"/>
        <v>专家判断</v>
      </c>
      <c r="T12" t="s">
        <v>24</v>
      </c>
      <c r="U12" t="str">
        <f t="shared" si="6"/>
        <v>5.3 定义范围</v>
      </c>
      <c r="V12" t="s">
        <v>24</v>
      </c>
      <c r="W12" t="str">
        <f t="shared" si="10"/>
        <v>|</v>
      </c>
      <c r="X12" t="str">
        <f t="shared" si="8"/>
        <v/>
      </c>
      <c r="Y12" t="str">
        <f t="shared" si="11"/>
        <v>|</v>
      </c>
      <c r="Z12" t="str">
        <f t="shared" si="9"/>
        <v/>
      </c>
      <c r="AA12" t="str">
        <f t="shared" si="12"/>
        <v>|</v>
      </c>
      <c r="AB12" t="str">
        <f t="shared" si="13"/>
        <v>5.3 定义范围</v>
      </c>
      <c r="AC12" t="str">
        <f t="shared" si="14"/>
        <v>|</v>
      </c>
    </row>
    <row r="13" spans="2:29">
      <c r="B13" s="2" t="s">
        <v>273</v>
      </c>
      <c r="C13" t="str">
        <f t="shared" si="2"/>
        <v>专家判断</v>
      </c>
      <c r="F13" s="4" t="s">
        <v>269</v>
      </c>
      <c r="H13">
        <f>IF(ISNA(VLOOKUP(C13,C$2:C12,1,FALSE)),H12+1,H12)</f>
        <v>1</v>
      </c>
      <c r="I13">
        <f>IF(ISNA(VLOOKUP(C13,C$2:H12,6,FALSE)),H13,VLOOKUP(C13,C$2:H12,6,FALSE))</f>
        <v>1</v>
      </c>
      <c r="K13">
        <f>IF(ISNA(VLOOKUP(F13,F$2:F12,1,FALSE)),K12+1,K12)</f>
        <v>1</v>
      </c>
      <c r="L13">
        <f>IF(ISNA(VLOOKUP(F13,F$2:K12,6,FALSE)),K13,VLOOKUP(F13,F$2:K12,6,FALSE))</f>
        <v>1</v>
      </c>
      <c r="N13" t="str">
        <f t="shared" si="3"/>
        <v>01.001</v>
      </c>
      <c r="O13" t="s">
        <v>565</v>
      </c>
      <c r="P13" t="s">
        <v>24</v>
      </c>
      <c r="Q13" t="str">
        <f t="shared" si="4"/>
        <v>专家判断</v>
      </c>
      <c r="R13" t="s">
        <v>24</v>
      </c>
      <c r="S13" t="str">
        <f t="shared" si="5"/>
        <v>专家判断</v>
      </c>
      <c r="T13" t="s">
        <v>24</v>
      </c>
      <c r="U13" t="str">
        <f t="shared" si="6"/>
        <v>5.4 创建 WBS</v>
      </c>
      <c r="V13" t="s">
        <v>24</v>
      </c>
      <c r="W13" t="str">
        <f t="shared" si="10"/>
        <v>|</v>
      </c>
      <c r="X13" t="str">
        <f t="shared" si="8"/>
        <v/>
      </c>
      <c r="Y13" t="str">
        <f t="shared" si="11"/>
        <v>|</v>
      </c>
      <c r="Z13" t="str">
        <f t="shared" si="9"/>
        <v/>
      </c>
      <c r="AA13" t="str">
        <f t="shared" si="12"/>
        <v>|</v>
      </c>
      <c r="AB13" t="str">
        <f t="shared" si="13"/>
        <v>5.4 创建 WBS</v>
      </c>
      <c r="AC13" t="str">
        <f t="shared" si="14"/>
        <v>|</v>
      </c>
    </row>
    <row r="14" spans="2:29">
      <c r="B14" s="2" t="s">
        <v>275</v>
      </c>
      <c r="C14" t="str">
        <f t="shared" si="2"/>
        <v>专家判断</v>
      </c>
      <c r="F14" s="4" t="s">
        <v>269</v>
      </c>
      <c r="H14">
        <f>IF(ISNA(VLOOKUP(C14,C$2:C13,1,FALSE)),H13+1,H13)</f>
        <v>1</v>
      </c>
      <c r="I14">
        <f>IF(ISNA(VLOOKUP(C14,C$2:H13,6,FALSE)),H14,VLOOKUP(C14,C$2:H13,6,FALSE))</f>
        <v>1</v>
      </c>
      <c r="K14">
        <f>IF(ISNA(VLOOKUP(F14,F$2:F13,1,FALSE)),K13+1,K13)</f>
        <v>1</v>
      </c>
      <c r="L14">
        <f>IF(ISNA(VLOOKUP(F14,F$2:K13,6,FALSE)),K14,VLOOKUP(F14,F$2:K13,6,FALSE))</f>
        <v>1</v>
      </c>
      <c r="N14" t="str">
        <f t="shared" si="3"/>
        <v>01.001</v>
      </c>
      <c r="O14" t="s">
        <v>565</v>
      </c>
      <c r="P14" t="s">
        <v>24</v>
      </c>
      <c r="Q14" t="str">
        <f t="shared" si="4"/>
        <v>专家判断</v>
      </c>
      <c r="R14" t="s">
        <v>24</v>
      </c>
      <c r="S14" t="str">
        <f t="shared" si="5"/>
        <v>专家判断</v>
      </c>
      <c r="T14" t="s">
        <v>24</v>
      </c>
      <c r="U14" t="str">
        <f t="shared" si="6"/>
        <v>6.1 规划进度管理</v>
      </c>
      <c r="V14" t="s">
        <v>24</v>
      </c>
      <c r="W14" t="str">
        <f t="shared" si="10"/>
        <v>|</v>
      </c>
      <c r="X14" t="str">
        <f t="shared" si="8"/>
        <v/>
      </c>
      <c r="Y14" t="str">
        <f t="shared" si="11"/>
        <v>|</v>
      </c>
      <c r="Z14" t="str">
        <f t="shared" si="9"/>
        <v/>
      </c>
      <c r="AA14" t="str">
        <f t="shared" si="12"/>
        <v>|</v>
      </c>
      <c r="AB14" t="str">
        <f t="shared" si="13"/>
        <v>6.1 规划进度管理</v>
      </c>
      <c r="AC14" t="str">
        <f t="shared" si="14"/>
        <v>|</v>
      </c>
    </row>
    <row r="15" spans="2:29">
      <c r="B15" s="2" t="s">
        <v>276</v>
      </c>
      <c r="C15" t="str">
        <f t="shared" si="2"/>
        <v>专家判断</v>
      </c>
      <c r="F15" s="4" t="s">
        <v>269</v>
      </c>
      <c r="H15">
        <f>IF(ISNA(VLOOKUP(C15,C$2:C14,1,FALSE)),H14+1,H14)</f>
        <v>1</v>
      </c>
      <c r="I15">
        <f>IF(ISNA(VLOOKUP(C15,C$2:H14,6,FALSE)),H15,VLOOKUP(C15,C$2:H14,6,FALSE))</f>
        <v>1</v>
      </c>
      <c r="K15">
        <f>IF(ISNA(VLOOKUP(F15,F$2:F14,1,FALSE)),K14+1,K14)</f>
        <v>1</v>
      </c>
      <c r="L15">
        <f>IF(ISNA(VLOOKUP(F15,F$2:K14,6,FALSE)),K15,VLOOKUP(F15,F$2:K14,6,FALSE))</f>
        <v>1</v>
      </c>
      <c r="N15" t="str">
        <f t="shared" si="3"/>
        <v>01.001</v>
      </c>
      <c r="O15" t="s">
        <v>565</v>
      </c>
      <c r="P15" t="s">
        <v>24</v>
      </c>
      <c r="Q15" t="str">
        <f t="shared" si="4"/>
        <v>专家判断</v>
      </c>
      <c r="R15" t="s">
        <v>24</v>
      </c>
      <c r="S15" t="str">
        <f t="shared" si="5"/>
        <v>专家判断</v>
      </c>
      <c r="T15" t="s">
        <v>24</v>
      </c>
      <c r="U15" t="str">
        <f t="shared" si="6"/>
        <v>6.2 定义活动</v>
      </c>
      <c r="V15" t="s">
        <v>24</v>
      </c>
      <c r="W15" t="str">
        <f t="shared" si="10"/>
        <v>|</v>
      </c>
      <c r="X15" t="str">
        <f t="shared" si="8"/>
        <v/>
      </c>
      <c r="Y15" t="str">
        <f t="shared" si="11"/>
        <v>|</v>
      </c>
      <c r="Z15" t="str">
        <f t="shared" si="9"/>
        <v/>
      </c>
      <c r="AA15" t="str">
        <f t="shared" si="12"/>
        <v>|</v>
      </c>
      <c r="AB15" t="str">
        <f t="shared" si="13"/>
        <v>6.2 定义活动</v>
      </c>
      <c r="AC15" t="str">
        <f t="shared" si="14"/>
        <v>|</v>
      </c>
    </row>
    <row r="16" spans="2:29">
      <c r="B16" s="2" t="s">
        <v>278</v>
      </c>
      <c r="C16" t="str">
        <f t="shared" si="2"/>
        <v>专家判断</v>
      </c>
      <c r="F16" s="4" t="s">
        <v>269</v>
      </c>
      <c r="H16">
        <f>IF(ISNA(VLOOKUP(C16,C$2:C15,1,FALSE)),H15+1,H15)</f>
        <v>1</v>
      </c>
      <c r="I16">
        <f>IF(ISNA(VLOOKUP(C16,C$2:H15,6,FALSE)),H16,VLOOKUP(C16,C$2:H15,6,FALSE))</f>
        <v>1</v>
      </c>
      <c r="K16">
        <f>IF(ISNA(VLOOKUP(F16,F$2:F15,1,FALSE)),K15+1,K15)</f>
        <v>1</v>
      </c>
      <c r="L16">
        <f>IF(ISNA(VLOOKUP(F16,F$2:K15,6,FALSE)),K16,VLOOKUP(F16,F$2:K15,6,FALSE))</f>
        <v>1</v>
      </c>
      <c r="N16" t="str">
        <f t="shared" si="3"/>
        <v>01.001</v>
      </c>
      <c r="O16" t="s">
        <v>565</v>
      </c>
      <c r="P16" t="s">
        <v>24</v>
      </c>
      <c r="Q16" t="str">
        <f t="shared" si="4"/>
        <v>专家判断</v>
      </c>
      <c r="R16" t="s">
        <v>24</v>
      </c>
      <c r="S16" t="str">
        <f t="shared" si="5"/>
        <v>专家判断</v>
      </c>
      <c r="T16" t="s">
        <v>24</v>
      </c>
      <c r="U16" t="str">
        <f t="shared" si="6"/>
        <v>6.4 估算活动持续时间</v>
      </c>
      <c r="V16" t="s">
        <v>24</v>
      </c>
      <c r="W16" t="str">
        <f t="shared" si="10"/>
        <v>|</v>
      </c>
      <c r="X16" t="str">
        <f t="shared" si="8"/>
        <v/>
      </c>
      <c r="Y16" t="str">
        <f t="shared" si="11"/>
        <v>|</v>
      </c>
      <c r="Z16" t="str">
        <f t="shared" si="9"/>
        <v/>
      </c>
      <c r="AA16" t="str">
        <f t="shared" si="12"/>
        <v>|</v>
      </c>
      <c r="AB16" t="str">
        <f t="shared" si="13"/>
        <v>6.4 估算活动持续时间</v>
      </c>
      <c r="AC16" t="str">
        <f t="shared" si="14"/>
        <v>|</v>
      </c>
    </row>
    <row r="17" spans="2:29">
      <c r="B17" s="2" t="s">
        <v>281</v>
      </c>
      <c r="C17" t="str">
        <f t="shared" si="2"/>
        <v>专家判断</v>
      </c>
      <c r="F17" s="4" t="s">
        <v>269</v>
      </c>
      <c r="H17">
        <f>IF(ISNA(VLOOKUP(C17,C$2:C16,1,FALSE)),H16+1,H16)</f>
        <v>1</v>
      </c>
      <c r="I17">
        <f>IF(ISNA(VLOOKUP(C17,C$2:H16,6,FALSE)),H17,VLOOKUP(C17,C$2:H16,6,FALSE))</f>
        <v>1</v>
      </c>
      <c r="K17">
        <f>IF(ISNA(VLOOKUP(F17,F$2:F16,1,FALSE)),K16+1,K16)</f>
        <v>1</v>
      </c>
      <c r="L17">
        <f>IF(ISNA(VLOOKUP(F17,F$2:K16,6,FALSE)),K17,VLOOKUP(F17,F$2:K16,6,FALSE))</f>
        <v>1</v>
      </c>
      <c r="N17" t="str">
        <f t="shared" si="3"/>
        <v>01.001</v>
      </c>
      <c r="O17" t="s">
        <v>565</v>
      </c>
      <c r="P17" t="s">
        <v>24</v>
      </c>
      <c r="Q17" t="str">
        <f t="shared" si="4"/>
        <v>专家判断</v>
      </c>
      <c r="R17" t="s">
        <v>24</v>
      </c>
      <c r="S17" t="str">
        <f t="shared" si="5"/>
        <v>专家判断</v>
      </c>
      <c r="T17" t="s">
        <v>24</v>
      </c>
      <c r="U17" t="str">
        <f t="shared" si="6"/>
        <v>7.1 规划成本管理</v>
      </c>
      <c r="V17" t="s">
        <v>24</v>
      </c>
      <c r="W17" t="str">
        <f t="shared" si="10"/>
        <v>|</v>
      </c>
      <c r="X17" t="str">
        <f t="shared" si="8"/>
        <v/>
      </c>
      <c r="Y17" t="str">
        <f t="shared" si="11"/>
        <v>|</v>
      </c>
      <c r="Z17" t="str">
        <f t="shared" si="9"/>
        <v/>
      </c>
      <c r="AA17" t="str">
        <f t="shared" si="12"/>
        <v>|</v>
      </c>
      <c r="AB17" t="str">
        <f t="shared" si="13"/>
        <v>7.1 规划成本管理</v>
      </c>
      <c r="AC17" t="str">
        <f t="shared" si="14"/>
        <v>|</v>
      </c>
    </row>
    <row r="18" spans="2:29">
      <c r="B18" s="2" t="s">
        <v>282</v>
      </c>
      <c r="C18" t="str">
        <f t="shared" si="2"/>
        <v>专家判断</v>
      </c>
      <c r="F18" s="4" t="s">
        <v>269</v>
      </c>
      <c r="H18">
        <f>IF(ISNA(VLOOKUP(C18,C$2:C17,1,FALSE)),H17+1,H17)</f>
        <v>1</v>
      </c>
      <c r="I18">
        <f>IF(ISNA(VLOOKUP(C18,C$2:H17,6,FALSE)),H18,VLOOKUP(C18,C$2:H17,6,FALSE))</f>
        <v>1</v>
      </c>
      <c r="K18">
        <f>IF(ISNA(VLOOKUP(F18,F$2:F17,1,FALSE)),K17+1,K17)</f>
        <v>1</v>
      </c>
      <c r="L18">
        <f>IF(ISNA(VLOOKUP(F18,F$2:K17,6,FALSE)),K18,VLOOKUP(F18,F$2:K17,6,FALSE))</f>
        <v>1</v>
      </c>
      <c r="N18" t="str">
        <f t="shared" si="3"/>
        <v>01.001</v>
      </c>
      <c r="O18" t="s">
        <v>565</v>
      </c>
      <c r="P18" t="s">
        <v>24</v>
      </c>
      <c r="Q18" t="str">
        <f t="shared" si="4"/>
        <v>专家判断</v>
      </c>
      <c r="R18" t="s">
        <v>24</v>
      </c>
      <c r="S18" t="str">
        <f t="shared" si="5"/>
        <v>专家判断</v>
      </c>
      <c r="T18" t="s">
        <v>24</v>
      </c>
      <c r="U18" t="str">
        <f t="shared" si="6"/>
        <v>7.2 估算成本</v>
      </c>
      <c r="V18" t="s">
        <v>24</v>
      </c>
      <c r="W18" t="str">
        <f t="shared" si="10"/>
        <v>|</v>
      </c>
      <c r="X18" t="str">
        <f t="shared" si="8"/>
        <v/>
      </c>
      <c r="Y18" t="str">
        <f t="shared" si="11"/>
        <v>|</v>
      </c>
      <c r="Z18" t="str">
        <f t="shared" si="9"/>
        <v/>
      </c>
      <c r="AA18" t="str">
        <f t="shared" si="12"/>
        <v>|</v>
      </c>
      <c r="AB18" t="str">
        <f t="shared" si="13"/>
        <v>7.2 估算成本</v>
      </c>
      <c r="AC18" t="str">
        <f t="shared" si="14"/>
        <v>|</v>
      </c>
    </row>
    <row r="19" spans="2:29">
      <c r="B19" s="2" t="s">
        <v>60</v>
      </c>
      <c r="C19" t="str">
        <f t="shared" si="2"/>
        <v>专家判断</v>
      </c>
      <c r="F19" s="4" t="s">
        <v>269</v>
      </c>
      <c r="H19">
        <f>IF(ISNA(VLOOKUP(C19,C$2:C18,1,FALSE)),H18+1,H18)</f>
        <v>1</v>
      </c>
      <c r="I19">
        <f>IF(ISNA(VLOOKUP(C19,C$2:H18,6,FALSE)),H19,VLOOKUP(C19,C$2:H18,6,FALSE))</f>
        <v>1</v>
      </c>
      <c r="K19">
        <f>IF(ISNA(VLOOKUP(F19,F$2:F18,1,FALSE)),K18+1,K18)</f>
        <v>1</v>
      </c>
      <c r="L19">
        <f>IF(ISNA(VLOOKUP(F19,F$2:K18,6,FALSE)),K19,VLOOKUP(F19,F$2:K18,6,FALSE))</f>
        <v>1</v>
      </c>
      <c r="N19" t="str">
        <f t="shared" si="3"/>
        <v>01.001</v>
      </c>
      <c r="O19" t="s">
        <v>565</v>
      </c>
      <c r="P19" t="s">
        <v>24</v>
      </c>
      <c r="Q19" t="str">
        <f t="shared" si="4"/>
        <v>专家判断</v>
      </c>
      <c r="R19" t="s">
        <v>24</v>
      </c>
      <c r="S19" t="str">
        <f t="shared" si="5"/>
        <v>专家判断</v>
      </c>
      <c r="T19" t="s">
        <v>24</v>
      </c>
      <c r="U19" t="str">
        <f t="shared" si="6"/>
        <v>7.3 制定预算</v>
      </c>
      <c r="V19" t="s">
        <v>24</v>
      </c>
      <c r="W19" t="str">
        <f t="shared" si="10"/>
        <v>|</v>
      </c>
      <c r="X19" t="str">
        <f t="shared" si="8"/>
        <v/>
      </c>
      <c r="Y19" t="str">
        <f t="shared" si="11"/>
        <v>|</v>
      </c>
      <c r="Z19" t="str">
        <f t="shared" si="9"/>
        <v/>
      </c>
      <c r="AA19" t="str">
        <f t="shared" si="12"/>
        <v>|</v>
      </c>
      <c r="AB19" t="str">
        <f t="shared" si="13"/>
        <v>7.3 制定预算</v>
      </c>
      <c r="AC19" t="str">
        <f t="shared" si="14"/>
        <v>|</v>
      </c>
    </row>
    <row r="20" spans="2:29">
      <c r="B20" s="2" t="s">
        <v>62</v>
      </c>
      <c r="C20" t="str">
        <f t="shared" si="2"/>
        <v>专家判断</v>
      </c>
      <c r="F20" s="4" t="s">
        <v>269</v>
      </c>
      <c r="H20">
        <f>IF(ISNA(VLOOKUP(C20,C$2:C19,1,FALSE)),H19+1,H19)</f>
        <v>1</v>
      </c>
      <c r="I20">
        <f>IF(ISNA(VLOOKUP(C20,C$2:H19,6,FALSE)),H20,VLOOKUP(C20,C$2:H19,6,FALSE))</f>
        <v>1</v>
      </c>
      <c r="K20">
        <f>IF(ISNA(VLOOKUP(F20,F$2:F19,1,FALSE)),K19+1,K19)</f>
        <v>1</v>
      </c>
      <c r="L20">
        <f>IF(ISNA(VLOOKUP(F20,F$2:K19,6,FALSE)),K20,VLOOKUP(F20,F$2:K19,6,FALSE))</f>
        <v>1</v>
      </c>
      <c r="N20" t="str">
        <f t="shared" si="3"/>
        <v>01.001</v>
      </c>
      <c r="O20" t="s">
        <v>565</v>
      </c>
      <c r="P20" t="s">
        <v>24</v>
      </c>
      <c r="Q20" t="str">
        <f t="shared" si="4"/>
        <v>专家判断</v>
      </c>
      <c r="R20" t="s">
        <v>24</v>
      </c>
      <c r="S20" t="str">
        <f t="shared" si="5"/>
        <v>专家判断</v>
      </c>
      <c r="T20" t="s">
        <v>24</v>
      </c>
      <c r="U20" t="str">
        <f t="shared" si="6"/>
        <v>7.4 控制成本</v>
      </c>
      <c r="V20" t="s">
        <v>24</v>
      </c>
      <c r="W20" t="str">
        <f t="shared" si="10"/>
        <v>|</v>
      </c>
      <c r="X20" t="str">
        <f t="shared" si="8"/>
        <v/>
      </c>
      <c r="Y20" t="str">
        <f t="shared" si="11"/>
        <v>|</v>
      </c>
      <c r="Z20" t="str">
        <f t="shared" si="9"/>
        <v/>
      </c>
      <c r="AA20" t="str">
        <f t="shared" si="12"/>
        <v>|</v>
      </c>
      <c r="AB20" t="str">
        <f t="shared" si="13"/>
        <v>7.4 控制成本</v>
      </c>
      <c r="AC20" t="str">
        <f t="shared" si="14"/>
        <v>|</v>
      </c>
    </row>
    <row r="21" spans="2:29">
      <c r="B21" s="2" t="s">
        <v>283</v>
      </c>
      <c r="C21" t="str">
        <f t="shared" si="2"/>
        <v>专家判断</v>
      </c>
      <c r="F21" s="3" t="s">
        <v>269</v>
      </c>
      <c r="H21">
        <f>IF(ISNA(VLOOKUP(C21,C$2:C20,1,FALSE)),H20+1,H20)</f>
        <v>1</v>
      </c>
      <c r="I21">
        <f>IF(ISNA(VLOOKUP(C21,C$2:H20,6,FALSE)),H21,VLOOKUP(C21,C$2:H20,6,FALSE))</f>
        <v>1</v>
      </c>
      <c r="K21">
        <f>IF(ISNA(VLOOKUP(F21,F$2:F20,1,FALSE)),K20+1,K20)</f>
        <v>1</v>
      </c>
      <c r="L21">
        <f>IF(ISNA(VLOOKUP(F21,F$2:K20,6,FALSE)),K21,VLOOKUP(F21,F$2:K20,6,FALSE))</f>
        <v>1</v>
      </c>
      <c r="N21" t="str">
        <f t="shared" si="3"/>
        <v>01.001</v>
      </c>
      <c r="O21" t="s">
        <v>565</v>
      </c>
      <c r="P21" t="s">
        <v>24</v>
      </c>
      <c r="Q21" t="str">
        <f t="shared" si="4"/>
        <v>专家判断</v>
      </c>
      <c r="R21" t="s">
        <v>24</v>
      </c>
      <c r="S21" t="str">
        <f t="shared" si="5"/>
        <v>专家判断</v>
      </c>
      <c r="T21" t="s">
        <v>24</v>
      </c>
      <c r="U21" t="str">
        <f t="shared" si="6"/>
        <v>8.1 规划质量管理</v>
      </c>
      <c r="V21" t="s">
        <v>24</v>
      </c>
      <c r="W21" t="str">
        <f t="shared" si="10"/>
        <v>|</v>
      </c>
      <c r="X21" t="str">
        <f t="shared" si="8"/>
        <v/>
      </c>
      <c r="Y21" t="str">
        <f t="shared" si="11"/>
        <v>|</v>
      </c>
      <c r="Z21" t="str">
        <f t="shared" si="9"/>
        <v/>
      </c>
      <c r="AA21" t="str">
        <f t="shared" si="12"/>
        <v>|</v>
      </c>
      <c r="AB21" t="str">
        <f t="shared" si="13"/>
        <v>8.1 规划质量管理</v>
      </c>
      <c r="AC21" t="str">
        <f t="shared" si="14"/>
        <v>|</v>
      </c>
    </row>
    <row r="22" spans="2:29">
      <c r="B22" s="2" t="s">
        <v>285</v>
      </c>
      <c r="C22" t="str">
        <f t="shared" si="2"/>
        <v>专家判断</v>
      </c>
      <c r="F22" t="s">
        <v>269</v>
      </c>
      <c r="H22">
        <f>IF(ISNA(VLOOKUP(C22,C$2:C21,1,FALSE)),H21+1,H21)</f>
        <v>1</v>
      </c>
      <c r="I22">
        <f>IF(ISNA(VLOOKUP(C22,C$2:H21,6,FALSE)),H22,VLOOKUP(C22,C$2:H21,6,FALSE))</f>
        <v>1</v>
      </c>
      <c r="K22">
        <f>IF(ISNA(VLOOKUP(F22,F$2:F21,1,FALSE)),K21+1,K21)</f>
        <v>1</v>
      </c>
      <c r="L22">
        <f>IF(ISNA(VLOOKUP(F22,F$2:K21,6,FALSE)),K22,VLOOKUP(F22,F$2:K21,6,FALSE))</f>
        <v>1</v>
      </c>
      <c r="N22" t="str">
        <f t="shared" si="3"/>
        <v>01.001</v>
      </c>
      <c r="O22" t="s">
        <v>565</v>
      </c>
      <c r="P22" t="s">
        <v>24</v>
      </c>
      <c r="Q22" t="str">
        <f t="shared" si="4"/>
        <v>专家判断</v>
      </c>
      <c r="R22" t="s">
        <v>24</v>
      </c>
      <c r="S22" t="str">
        <f t="shared" si="5"/>
        <v>专家判断</v>
      </c>
      <c r="T22" t="s">
        <v>24</v>
      </c>
      <c r="U22" t="str">
        <f t="shared" si="6"/>
        <v>9.1 规划资源管理</v>
      </c>
      <c r="V22" t="s">
        <v>24</v>
      </c>
      <c r="W22" t="str">
        <f t="shared" si="10"/>
        <v>|</v>
      </c>
      <c r="X22" t="str">
        <f t="shared" si="8"/>
        <v/>
      </c>
      <c r="Y22" t="str">
        <f t="shared" si="11"/>
        <v>|</v>
      </c>
      <c r="Z22" t="str">
        <f t="shared" si="9"/>
        <v/>
      </c>
      <c r="AA22" t="str">
        <f t="shared" si="12"/>
        <v>|</v>
      </c>
      <c r="AB22" t="str">
        <f t="shared" si="13"/>
        <v>9.1 规划资源管理</v>
      </c>
      <c r="AC22" t="str">
        <f t="shared" si="14"/>
        <v>|</v>
      </c>
    </row>
    <row r="23" spans="2:29">
      <c r="B23" s="2" t="s">
        <v>286</v>
      </c>
      <c r="C23" t="str">
        <f t="shared" si="2"/>
        <v>专家判断</v>
      </c>
      <c r="F23" t="s">
        <v>269</v>
      </c>
      <c r="H23">
        <f>IF(ISNA(VLOOKUP(C23,C$2:C22,1,FALSE)),H22+1,H22)</f>
        <v>1</v>
      </c>
      <c r="I23">
        <f>IF(ISNA(VLOOKUP(C23,C$2:H22,6,FALSE)),H23,VLOOKUP(C23,C$2:H22,6,FALSE))</f>
        <v>1</v>
      </c>
      <c r="K23">
        <f>IF(ISNA(VLOOKUP(F23,F$2:F22,1,FALSE)),K22+1,K22)</f>
        <v>1</v>
      </c>
      <c r="L23">
        <f>IF(ISNA(VLOOKUP(F23,F$2:K22,6,FALSE)),K23,VLOOKUP(F23,F$2:K22,6,FALSE))</f>
        <v>1</v>
      </c>
      <c r="N23" t="str">
        <f t="shared" si="3"/>
        <v>01.001</v>
      </c>
      <c r="O23" t="s">
        <v>565</v>
      </c>
      <c r="P23" t="s">
        <v>24</v>
      </c>
      <c r="Q23" t="str">
        <f t="shared" si="4"/>
        <v>专家判断</v>
      </c>
      <c r="R23" t="s">
        <v>24</v>
      </c>
      <c r="S23" t="str">
        <f t="shared" si="5"/>
        <v>专家判断</v>
      </c>
      <c r="T23" t="s">
        <v>24</v>
      </c>
      <c r="U23" t="str">
        <f t="shared" si="6"/>
        <v>9.2 估算活动资源</v>
      </c>
      <c r="V23" t="s">
        <v>24</v>
      </c>
      <c r="W23" t="str">
        <f t="shared" si="10"/>
        <v>|</v>
      </c>
      <c r="X23" t="str">
        <f t="shared" si="8"/>
        <v/>
      </c>
      <c r="Y23" t="str">
        <f t="shared" si="11"/>
        <v>|</v>
      </c>
      <c r="Z23" t="str">
        <f t="shared" si="9"/>
        <v/>
      </c>
      <c r="AA23" t="str">
        <f t="shared" si="12"/>
        <v>|</v>
      </c>
      <c r="AB23" t="str">
        <f t="shared" si="13"/>
        <v>9.2 估算活动资源</v>
      </c>
      <c r="AC23" t="str">
        <f t="shared" si="14"/>
        <v>|</v>
      </c>
    </row>
    <row r="24" spans="2:29">
      <c r="B24" s="2" t="s">
        <v>289</v>
      </c>
      <c r="C24" t="str">
        <f t="shared" si="2"/>
        <v>专家判断</v>
      </c>
      <c r="F24" t="s">
        <v>269</v>
      </c>
      <c r="H24">
        <f>IF(ISNA(VLOOKUP(C24,C$2:C23,1,FALSE)),H23+1,H23)</f>
        <v>1</v>
      </c>
      <c r="I24">
        <f>IF(ISNA(VLOOKUP(C24,C$2:H23,6,FALSE)),H24,VLOOKUP(C24,C$2:H23,6,FALSE))</f>
        <v>1</v>
      </c>
      <c r="K24">
        <f>IF(ISNA(VLOOKUP(F24,F$2:F23,1,FALSE)),K23+1,K23)</f>
        <v>1</v>
      </c>
      <c r="L24">
        <f>IF(ISNA(VLOOKUP(F24,F$2:K23,6,FALSE)),K24,VLOOKUP(F24,F$2:K23,6,FALSE))</f>
        <v>1</v>
      </c>
      <c r="N24" t="str">
        <f t="shared" si="3"/>
        <v>01.001</v>
      </c>
      <c r="O24" t="s">
        <v>565</v>
      </c>
      <c r="P24" t="s">
        <v>24</v>
      </c>
      <c r="Q24" t="str">
        <f t="shared" si="4"/>
        <v>专家判断</v>
      </c>
      <c r="R24" t="s">
        <v>24</v>
      </c>
      <c r="S24" t="str">
        <f t="shared" si="5"/>
        <v>专家判断</v>
      </c>
      <c r="T24" t="s">
        <v>24</v>
      </c>
      <c r="U24" t="str">
        <f t="shared" si="6"/>
        <v>10.1 规划沟通管理</v>
      </c>
      <c r="V24" t="s">
        <v>24</v>
      </c>
      <c r="W24" t="str">
        <f t="shared" si="10"/>
        <v>|</v>
      </c>
      <c r="X24" t="str">
        <f t="shared" si="8"/>
        <v/>
      </c>
      <c r="Y24" t="str">
        <f t="shared" si="11"/>
        <v>|</v>
      </c>
      <c r="Z24" t="str">
        <f t="shared" si="9"/>
        <v/>
      </c>
      <c r="AA24" t="str">
        <f t="shared" si="12"/>
        <v>|</v>
      </c>
      <c r="AB24" t="str">
        <f t="shared" si="13"/>
        <v>10.1 规划沟通管理</v>
      </c>
      <c r="AC24" t="str">
        <f t="shared" si="14"/>
        <v>|</v>
      </c>
    </row>
    <row r="25" spans="2:29">
      <c r="B25" s="2" t="s">
        <v>291</v>
      </c>
      <c r="C25" t="str">
        <f t="shared" si="2"/>
        <v>专家判断</v>
      </c>
      <c r="F25" s="3" t="s">
        <v>269</v>
      </c>
      <c r="H25">
        <f>IF(ISNA(VLOOKUP(C25,C$2:C24,1,FALSE)),H24+1,H24)</f>
        <v>1</v>
      </c>
      <c r="I25">
        <f>IF(ISNA(VLOOKUP(C25,C$2:H24,6,FALSE)),H25,VLOOKUP(C25,C$2:H24,6,FALSE))</f>
        <v>1</v>
      </c>
      <c r="K25">
        <f>IF(ISNA(VLOOKUP(F25,F$2:F24,1,FALSE)),K24+1,K24)</f>
        <v>1</v>
      </c>
      <c r="L25">
        <f>IF(ISNA(VLOOKUP(F25,F$2:K24,6,FALSE)),K25,VLOOKUP(F25,F$2:K24,6,FALSE))</f>
        <v>1</v>
      </c>
      <c r="N25" t="str">
        <f t="shared" si="3"/>
        <v>01.001</v>
      </c>
      <c r="O25" t="s">
        <v>565</v>
      </c>
      <c r="P25" t="s">
        <v>24</v>
      </c>
      <c r="Q25" t="str">
        <f t="shared" si="4"/>
        <v>专家判断</v>
      </c>
      <c r="R25" t="s">
        <v>24</v>
      </c>
      <c r="S25" t="str">
        <f t="shared" si="5"/>
        <v>专家判断</v>
      </c>
      <c r="T25" t="s">
        <v>24</v>
      </c>
      <c r="U25" t="str">
        <f t="shared" si="6"/>
        <v>10.3 监督沟通</v>
      </c>
      <c r="V25" t="s">
        <v>24</v>
      </c>
      <c r="W25" t="str">
        <f t="shared" si="10"/>
        <v>|</v>
      </c>
      <c r="X25" t="str">
        <f t="shared" si="8"/>
        <v/>
      </c>
      <c r="Y25" t="str">
        <f t="shared" si="11"/>
        <v>|</v>
      </c>
      <c r="Z25" t="str">
        <f t="shared" si="9"/>
        <v/>
      </c>
      <c r="AA25" t="str">
        <f t="shared" si="12"/>
        <v>|</v>
      </c>
      <c r="AB25" t="str">
        <f t="shared" si="13"/>
        <v>10.3 监督沟通</v>
      </c>
      <c r="AC25" t="str">
        <f t="shared" si="14"/>
        <v>|</v>
      </c>
    </row>
    <row r="26" spans="2:29">
      <c r="B26" s="2" t="s">
        <v>292</v>
      </c>
      <c r="C26" t="str">
        <f t="shared" si="2"/>
        <v>专家判断</v>
      </c>
      <c r="F26" t="s">
        <v>269</v>
      </c>
      <c r="H26">
        <f>IF(ISNA(VLOOKUP(C26,C$2:C25,1,FALSE)),H25+1,H25)</f>
        <v>1</v>
      </c>
      <c r="I26">
        <f>IF(ISNA(VLOOKUP(C26,C$2:H25,6,FALSE)),H26,VLOOKUP(C26,C$2:H25,6,FALSE))</f>
        <v>1</v>
      </c>
      <c r="K26">
        <f>IF(ISNA(VLOOKUP(F26,F$2:F25,1,FALSE)),K25+1,K25)</f>
        <v>1</v>
      </c>
      <c r="L26">
        <f>IF(ISNA(VLOOKUP(F26,F$2:K25,6,FALSE)),K26,VLOOKUP(F26,F$2:K25,6,FALSE))</f>
        <v>1</v>
      </c>
      <c r="N26" t="str">
        <f t="shared" si="3"/>
        <v>01.001</v>
      </c>
      <c r="O26" t="s">
        <v>565</v>
      </c>
      <c r="P26" t="s">
        <v>24</v>
      </c>
      <c r="Q26" t="str">
        <f t="shared" si="4"/>
        <v>专家判断</v>
      </c>
      <c r="R26" t="s">
        <v>24</v>
      </c>
      <c r="S26" t="str">
        <f t="shared" si="5"/>
        <v>专家判断</v>
      </c>
      <c r="T26" t="s">
        <v>24</v>
      </c>
      <c r="U26" t="str">
        <f t="shared" si="6"/>
        <v>11.1 规划风险管理</v>
      </c>
      <c r="V26" t="s">
        <v>24</v>
      </c>
      <c r="W26" t="str">
        <f t="shared" si="10"/>
        <v>|</v>
      </c>
      <c r="X26" t="str">
        <f t="shared" si="8"/>
        <v/>
      </c>
      <c r="Y26" t="str">
        <f t="shared" si="11"/>
        <v>|</v>
      </c>
      <c r="Z26" t="str">
        <f t="shared" si="9"/>
        <v/>
      </c>
      <c r="AA26" t="str">
        <f t="shared" si="12"/>
        <v>|</v>
      </c>
      <c r="AB26" t="str">
        <f t="shared" si="13"/>
        <v>11.1 规划风险管理</v>
      </c>
      <c r="AC26" t="str">
        <f t="shared" si="14"/>
        <v>|</v>
      </c>
    </row>
    <row r="27" spans="2:29">
      <c r="B27" s="2" t="s">
        <v>293</v>
      </c>
      <c r="C27" t="str">
        <f t="shared" si="2"/>
        <v>专家判断</v>
      </c>
      <c r="F27" t="s">
        <v>269</v>
      </c>
      <c r="H27">
        <f>IF(ISNA(VLOOKUP(C27,C$2:C26,1,FALSE)),H26+1,H26)</f>
        <v>1</v>
      </c>
      <c r="I27">
        <f>IF(ISNA(VLOOKUP(C27,C$2:H26,6,FALSE)),H27,VLOOKUP(C27,C$2:H26,6,FALSE))</f>
        <v>1</v>
      </c>
      <c r="K27">
        <f>IF(ISNA(VLOOKUP(F27,F$2:F26,1,FALSE)),K26+1,K26)</f>
        <v>1</v>
      </c>
      <c r="L27">
        <f>IF(ISNA(VLOOKUP(F27,F$2:K26,6,FALSE)),K27,VLOOKUP(F27,F$2:K26,6,FALSE))</f>
        <v>1</v>
      </c>
      <c r="N27" t="str">
        <f t="shared" si="3"/>
        <v>01.001</v>
      </c>
      <c r="O27" t="s">
        <v>565</v>
      </c>
      <c r="P27" t="s">
        <v>24</v>
      </c>
      <c r="Q27" t="str">
        <f t="shared" si="4"/>
        <v>专家判断</v>
      </c>
      <c r="R27" t="s">
        <v>24</v>
      </c>
      <c r="S27" t="str">
        <f t="shared" si="5"/>
        <v>专家判断</v>
      </c>
      <c r="T27" t="s">
        <v>24</v>
      </c>
      <c r="U27" t="str">
        <f t="shared" si="6"/>
        <v>11.2 识别风险</v>
      </c>
      <c r="V27" t="s">
        <v>24</v>
      </c>
      <c r="W27" t="str">
        <f t="shared" si="10"/>
        <v>|</v>
      </c>
      <c r="X27" t="str">
        <f t="shared" si="8"/>
        <v/>
      </c>
      <c r="Y27" t="str">
        <f t="shared" si="11"/>
        <v>|</v>
      </c>
      <c r="Z27" t="str">
        <f t="shared" si="9"/>
        <v/>
      </c>
      <c r="AA27" t="str">
        <f t="shared" si="12"/>
        <v>|</v>
      </c>
      <c r="AB27" t="str">
        <f t="shared" si="13"/>
        <v>11.2 识别风险</v>
      </c>
      <c r="AC27" t="str">
        <f t="shared" si="14"/>
        <v>|</v>
      </c>
    </row>
    <row r="28" spans="2:29">
      <c r="B28" s="2" t="s">
        <v>294</v>
      </c>
      <c r="C28" t="str">
        <f t="shared" si="2"/>
        <v>专家判断</v>
      </c>
      <c r="F28" t="s">
        <v>269</v>
      </c>
      <c r="H28">
        <f>IF(ISNA(VLOOKUP(C28,C$2:C27,1,FALSE)),H27+1,H27)</f>
        <v>1</v>
      </c>
      <c r="I28">
        <f>IF(ISNA(VLOOKUP(C28,C$2:H27,6,FALSE)),H28,VLOOKUP(C28,C$2:H27,6,FALSE))</f>
        <v>1</v>
      </c>
      <c r="K28">
        <f>IF(ISNA(VLOOKUP(F28,F$2:F27,1,FALSE)),K27+1,K27)</f>
        <v>1</v>
      </c>
      <c r="L28">
        <f>IF(ISNA(VLOOKUP(F28,F$2:K27,6,FALSE)),K28,VLOOKUP(F28,F$2:K27,6,FALSE))</f>
        <v>1</v>
      </c>
      <c r="N28" t="str">
        <f t="shared" si="3"/>
        <v>01.001</v>
      </c>
      <c r="O28" t="s">
        <v>565</v>
      </c>
      <c r="P28" t="s">
        <v>24</v>
      </c>
      <c r="Q28" t="str">
        <f t="shared" si="4"/>
        <v>专家判断</v>
      </c>
      <c r="R28" t="s">
        <v>24</v>
      </c>
      <c r="S28" t="str">
        <f t="shared" si="5"/>
        <v>专家判断</v>
      </c>
      <c r="T28" t="s">
        <v>24</v>
      </c>
      <c r="U28" t="str">
        <f t="shared" si="6"/>
        <v>11.3 实施定性风险分析</v>
      </c>
      <c r="V28" t="s">
        <v>24</v>
      </c>
      <c r="W28" t="str">
        <f t="shared" si="10"/>
        <v>|</v>
      </c>
      <c r="X28" t="str">
        <f t="shared" si="8"/>
        <v/>
      </c>
      <c r="Y28" t="str">
        <f t="shared" si="11"/>
        <v>|</v>
      </c>
      <c r="Z28" t="str">
        <f t="shared" si="9"/>
        <v/>
      </c>
      <c r="AA28" t="str">
        <f t="shared" si="12"/>
        <v>|</v>
      </c>
      <c r="AB28" t="str">
        <f t="shared" si="13"/>
        <v>11.3 实施定性风险分析</v>
      </c>
      <c r="AC28" t="str">
        <f t="shared" si="14"/>
        <v>|</v>
      </c>
    </row>
    <row r="29" spans="2:29">
      <c r="B29" s="2" t="s">
        <v>295</v>
      </c>
      <c r="C29" t="str">
        <f t="shared" si="2"/>
        <v>专家判断</v>
      </c>
      <c r="F29" t="s">
        <v>269</v>
      </c>
      <c r="H29">
        <f>IF(ISNA(VLOOKUP(C29,C$2:C28,1,FALSE)),H28+1,H28)</f>
        <v>1</v>
      </c>
      <c r="I29">
        <f>IF(ISNA(VLOOKUP(C29,C$2:H28,6,FALSE)),H29,VLOOKUP(C29,C$2:H28,6,FALSE))</f>
        <v>1</v>
      </c>
      <c r="K29">
        <f>IF(ISNA(VLOOKUP(F29,F$2:F28,1,FALSE)),K28+1,K28)</f>
        <v>1</v>
      </c>
      <c r="L29">
        <f>IF(ISNA(VLOOKUP(F29,F$2:K28,6,FALSE)),K29,VLOOKUP(F29,F$2:K28,6,FALSE))</f>
        <v>1</v>
      </c>
      <c r="N29" t="str">
        <f t="shared" si="3"/>
        <v>01.001</v>
      </c>
      <c r="O29" t="s">
        <v>565</v>
      </c>
      <c r="P29" t="s">
        <v>24</v>
      </c>
      <c r="Q29" t="str">
        <f t="shared" si="4"/>
        <v>专家判断</v>
      </c>
      <c r="R29" t="s">
        <v>24</v>
      </c>
      <c r="S29" t="str">
        <f t="shared" si="5"/>
        <v>专家判断</v>
      </c>
      <c r="T29" t="s">
        <v>24</v>
      </c>
      <c r="U29" t="str">
        <f t="shared" si="6"/>
        <v>11.4 实施定量风险分析</v>
      </c>
      <c r="V29" t="s">
        <v>24</v>
      </c>
      <c r="W29" t="str">
        <f t="shared" si="10"/>
        <v>|</v>
      </c>
      <c r="X29" t="str">
        <f t="shared" si="8"/>
        <v/>
      </c>
      <c r="Y29" t="str">
        <f t="shared" si="11"/>
        <v>|</v>
      </c>
      <c r="Z29" t="str">
        <f t="shared" si="9"/>
        <v/>
      </c>
      <c r="AA29" t="str">
        <f t="shared" si="12"/>
        <v>|</v>
      </c>
      <c r="AB29" t="str">
        <f t="shared" si="13"/>
        <v>11.4 实施定量风险分析</v>
      </c>
      <c r="AC29" t="str">
        <f t="shared" si="14"/>
        <v>|</v>
      </c>
    </row>
    <row r="30" spans="2:29">
      <c r="B30" s="2" t="s">
        <v>298</v>
      </c>
      <c r="C30" t="str">
        <f t="shared" si="2"/>
        <v>专家判断</v>
      </c>
      <c r="F30" t="s">
        <v>269</v>
      </c>
      <c r="H30">
        <f>IF(ISNA(VLOOKUP(C30,C$2:C29,1,FALSE)),H29+1,H29)</f>
        <v>1</v>
      </c>
      <c r="I30">
        <f>IF(ISNA(VLOOKUP(C30,C$2:H29,6,FALSE)),H30,VLOOKUP(C30,C$2:H29,6,FALSE))</f>
        <v>1</v>
      </c>
      <c r="K30">
        <f>IF(ISNA(VLOOKUP(F30,F$2:F29,1,FALSE)),K29+1,K29)</f>
        <v>1</v>
      </c>
      <c r="L30">
        <f>IF(ISNA(VLOOKUP(F30,F$2:K29,6,FALSE)),K30,VLOOKUP(F30,F$2:K29,6,FALSE))</f>
        <v>1</v>
      </c>
      <c r="N30" t="str">
        <f t="shared" si="3"/>
        <v>01.001</v>
      </c>
      <c r="O30" t="s">
        <v>565</v>
      </c>
      <c r="P30" t="s">
        <v>24</v>
      </c>
      <c r="Q30" t="str">
        <f t="shared" si="4"/>
        <v>专家判断</v>
      </c>
      <c r="R30" t="s">
        <v>24</v>
      </c>
      <c r="S30" t="str">
        <f t="shared" si="5"/>
        <v>专家判断</v>
      </c>
      <c r="T30" t="s">
        <v>24</v>
      </c>
      <c r="U30" t="str">
        <f t="shared" si="6"/>
        <v>11.5 规划风险应对</v>
      </c>
      <c r="V30" t="s">
        <v>24</v>
      </c>
      <c r="W30" t="str">
        <f t="shared" si="10"/>
        <v>|</v>
      </c>
      <c r="X30" t="str">
        <f t="shared" si="8"/>
        <v/>
      </c>
      <c r="Y30" t="str">
        <f t="shared" si="11"/>
        <v>|</v>
      </c>
      <c r="Z30" t="str">
        <f t="shared" si="9"/>
        <v/>
      </c>
      <c r="AA30" t="str">
        <f t="shared" si="12"/>
        <v>|</v>
      </c>
      <c r="AB30" t="str">
        <f t="shared" si="13"/>
        <v>11.5 规划风险应对</v>
      </c>
      <c r="AC30" t="str">
        <f t="shared" si="14"/>
        <v>|</v>
      </c>
    </row>
    <row r="31" spans="2:29">
      <c r="B31" s="2" t="s">
        <v>297</v>
      </c>
      <c r="C31" t="str">
        <f t="shared" si="2"/>
        <v>专家判断</v>
      </c>
      <c r="F31" t="s">
        <v>269</v>
      </c>
      <c r="H31">
        <f>IF(ISNA(VLOOKUP(C31,C$2:C30,1,FALSE)),H30+1,H30)</f>
        <v>1</v>
      </c>
      <c r="I31">
        <f>IF(ISNA(VLOOKUP(C31,C$2:H30,6,FALSE)),H31,VLOOKUP(C31,C$2:H30,6,FALSE))</f>
        <v>1</v>
      </c>
      <c r="K31">
        <f>IF(ISNA(VLOOKUP(F31,F$2:F30,1,FALSE)),K30+1,K30)</f>
        <v>1</v>
      </c>
      <c r="L31">
        <f>IF(ISNA(VLOOKUP(F31,F$2:K30,6,FALSE)),K31,VLOOKUP(F31,F$2:K30,6,FALSE))</f>
        <v>1</v>
      </c>
      <c r="N31" t="str">
        <f t="shared" si="3"/>
        <v>01.001</v>
      </c>
      <c r="O31" t="s">
        <v>565</v>
      </c>
      <c r="P31" t="s">
        <v>24</v>
      </c>
      <c r="Q31" t="str">
        <f t="shared" si="4"/>
        <v>专家判断</v>
      </c>
      <c r="R31" t="s">
        <v>24</v>
      </c>
      <c r="S31" t="str">
        <f t="shared" si="5"/>
        <v>专家判断</v>
      </c>
      <c r="T31" t="s">
        <v>24</v>
      </c>
      <c r="U31" t="str">
        <f t="shared" si="6"/>
        <v>11.6 实施风险应对</v>
      </c>
      <c r="V31" t="s">
        <v>24</v>
      </c>
      <c r="W31" t="str">
        <f t="shared" si="10"/>
        <v>|</v>
      </c>
      <c r="X31" t="str">
        <f t="shared" si="8"/>
        <v/>
      </c>
      <c r="Y31" t="str">
        <f t="shared" si="11"/>
        <v>|</v>
      </c>
      <c r="Z31" t="str">
        <f t="shared" si="9"/>
        <v/>
      </c>
      <c r="AA31" t="str">
        <f t="shared" si="12"/>
        <v>|</v>
      </c>
      <c r="AB31" t="str">
        <f t="shared" si="13"/>
        <v>11.6 实施风险应对</v>
      </c>
      <c r="AC31" t="str">
        <f t="shared" si="14"/>
        <v>|</v>
      </c>
    </row>
    <row r="32" spans="2:29">
      <c r="B32" s="2" t="s">
        <v>40</v>
      </c>
      <c r="C32" t="str">
        <f t="shared" si="2"/>
        <v>专家判断</v>
      </c>
      <c r="F32" t="s">
        <v>269</v>
      </c>
      <c r="H32">
        <f>IF(ISNA(VLOOKUP(C32,C$2:C31,1,FALSE)),H31+1,H31)</f>
        <v>1</v>
      </c>
      <c r="I32">
        <f>IF(ISNA(VLOOKUP(C32,C$2:H31,6,FALSE)),H32,VLOOKUP(C32,C$2:H31,6,FALSE))</f>
        <v>1</v>
      </c>
      <c r="K32">
        <f>IF(ISNA(VLOOKUP(F32,F$2:F31,1,FALSE)),K31+1,K31)</f>
        <v>1</v>
      </c>
      <c r="L32">
        <f>IF(ISNA(VLOOKUP(F32,F$2:K31,6,FALSE)),K32,VLOOKUP(F32,F$2:K31,6,FALSE))</f>
        <v>1</v>
      </c>
      <c r="N32" t="str">
        <f t="shared" si="3"/>
        <v>01.001</v>
      </c>
      <c r="O32" t="s">
        <v>565</v>
      </c>
      <c r="P32" t="s">
        <v>24</v>
      </c>
      <c r="Q32" t="str">
        <f t="shared" si="4"/>
        <v>专家判断</v>
      </c>
      <c r="R32" t="s">
        <v>24</v>
      </c>
      <c r="S32" t="str">
        <f t="shared" si="5"/>
        <v>专家判断</v>
      </c>
      <c r="T32" t="s">
        <v>24</v>
      </c>
      <c r="U32" t="str">
        <f t="shared" si="6"/>
        <v>12.1 规划采购管理</v>
      </c>
      <c r="V32" t="s">
        <v>24</v>
      </c>
      <c r="W32" t="str">
        <f t="shared" si="10"/>
        <v>|</v>
      </c>
      <c r="X32" t="str">
        <f t="shared" si="8"/>
        <v/>
      </c>
      <c r="Y32" t="str">
        <f t="shared" si="11"/>
        <v>|</v>
      </c>
      <c r="Z32" t="str">
        <f t="shared" si="9"/>
        <v/>
      </c>
      <c r="AA32" t="str">
        <f t="shared" si="12"/>
        <v>|</v>
      </c>
      <c r="AB32" t="str">
        <f t="shared" si="13"/>
        <v>12.1 规划采购管理</v>
      </c>
      <c r="AC32" t="str">
        <f t="shared" si="14"/>
        <v>|</v>
      </c>
    </row>
    <row r="33" spans="2:29">
      <c r="B33" s="2" t="s">
        <v>21</v>
      </c>
      <c r="C33" t="str">
        <f t="shared" si="2"/>
        <v>专家判断</v>
      </c>
      <c r="F33" t="s">
        <v>269</v>
      </c>
      <c r="H33">
        <f>IF(ISNA(VLOOKUP(C33,C$2:C32,1,FALSE)),H32+1,H32)</f>
        <v>1</v>
      </c>
      <c r="I33">
        <f>IF(ISNA(VLOOKUP(C33,C$2:H32,6,FALSE)),H33,VLOOKUP(C33,C$2:H32,6,FALSE))</f>
        <v>1</v>
      </c>
      <c r="K33">
        <f>IF(ISNA(VLOOKUP(F33,F$2:F32,1,FALSE)),K32+1,K32)</f>
        <v>1</v>
      </c>
      <c r="L33">
        <f>IF(ISNA(VLOOKUP(F33,F$2:K32,6,FALSE)),K33,VLOOKUP(F33,F$2:K32,6,FALSE))</f>
        <v>1</v>
      </c>
      <c r="N33" t="str">
        <f t="shared" si="3"/>
        <v>01.001</v>
      </c>
      <c r="O33" t="s">
        <v>565</v>
      </c>
      <c r="P33" t="s">
        <v>24</v>
      </c>
      <c r="Q33" t="str">
        <f t="shared" si="4"/>
        <v>专家判断</v>
      </c>
      <c r="R33" t="s">
        <v>24</v>
      </c>
      <c r="S33" t="str">
        <f t="shared" si="5"/>
        <v>专家判断</v>
      </c>
      <c r="T33" t="s">
        <v>24</v>
      </c>
      <c r="U33" t="str">
        <f t="shared" si="6"/>
        <v>12.2 实施采购</v>
      </c>
      <c r="V33" t="s">
        <v>24</v>
      </c>
      <c r="W33" t="str">
        <f t="shared" si="10"/>
        <v>|</v>
      </c>
      <c r="X33" t="str">
        <f t="shared" si="8"/>
        <v/>
      </c>
      <c r="Y33" t="str">
        <f t="shared" si="11"/>
        <v>|</v>
      </c>
      <c r="Z33" t="str">
        <f t="shared" si="9"/>
        <v/>
      </c>
      <c r="AA33" t="str">
        <f t="shared" si="12"/>
        <v>|</v>
      </c>
      <c r="AB33" t="str">
        <f t="shared" si="13"/>
        <v>12.2 实施采购</v>
      </c>
      <c r="AC33" t="str">
        <f t="shared" si="14"/>
        <v>|</v>
      </c>
    </row>
    <row r="34" spans="2:29">
      <c r="B34" s="2" t="s">
        <v>72</v>
      </c>
      <c r="C34" t="str">
        <f t="shared" si="2"/>
        <v>专家判断</v>
      </c>
      <c r="F34" t="s">
        <v>269</v>
      </c>
      <c r="H34">
        <f>IF(ISNA(VLOOKUP(C34,C$2:C33,1,FALSE)),H33+1,H33)</f>
        <v>1</v>
      </c>
      <c r="I34">
        <f>IF(ISNA(VLOOKUP(C34,C$2:H33,6,FALSE)),H34,VLOOKUP(C34,C$2:H33,6,FALSE))</f>
        <v>1</v>
      </c>
      <c r="K34">
        <f>IF(ISNA(VLOOKUP(F34,F$2:F33,1,FALSE)),K33+1,K33)</f>
        <v>1</v>
      </c>
      <c r="L34">
        <f>IF(ISNA(VLOOKUP(F34,F$2:K33,6,FALSE)),K34,VLOOKUP(F34,F$2:K33,6,FALSE))</f>
        <v>1</v>
      </c>
      <c r="N34" t="str">
        <f t="shared" si="3"/>
        <v>01.001</v>
      </c>
      <c r="O34" t="s">
        <v>565</v>
      </c>
      <c r="P34" t="s">
        <v>24</v>
      </c>
      <c r="Q34" t="str">
        <f t="shared" si="4"/>
        <v>专家判断</v>
      </c>
      <c r="R34" t="s">
        <v>24</v>
      </c>
      <c r="S34" t="str">
        <f t="shared" si="5"/>
        <v>专家判断</v>
      </c>
      <c r="T34" t="s">
        <v>24</v>
      </c>
      <c r="U34" t="str">
        <f t="shared" si="6"/>
        <v>12.3 控制采购</v>
      </c>
      <c r="V34" t="s">
        <v>24</v>
      </c>
      <c r="W34" t="str">
        <f t="shared" si="10"/>
        <v>|</v>
      </c>
      <c r="X34" t="str">
        <f t="shared" si="8"/>
        <v/>
      </c>
      <c r="Y34" t="str">
        <f t="shared" si="11"/>
        <v>|</v>
      </c>
      <c r="Z34" t="str">
        <f t="shared" si="9"/>
        <v/>
      </c>
      <c r="AA34" t="str">
        <f t="shared" si="12"/>
        <v>|</v>
      </c>
      <c r="AB34" t="str">
        <f t="shared" si="13"/>
        <v>12.3 控制采购</v>
      </c>
      <c r="AC34" t="str">
        <f t="shared" si="14"/>
        <v>|</v>
      </c>
    </row>
    <row r="35" spans="2:29">
      <c r="B35" s="2" t="s">
        <v>299</v>
      </c>
      <c r="C35" t="str">
        <f t="shared" si="2"/>
        <v>专家判断</v>
      </c>
      <c r="F35" t="s">
        <v>269</v>
      </c>
      <c r="H35">
        <f>IF(ISNA(VLOOKUP(C35,C$2:C34,1,FALSE)),H34+1,H34)</f>
        <v>1</v>
      </c>
      <c r="I35">
        <f>IF(ISNA(VLOOKUP(C35,C$2:H34,6,FALSE)),H35,VLOOKUP(C35,C$2:H34,6,FALSE))</f>
        <v>1</v>
      </c>
      <c r="K35">
        <f>IF(ISNA(VLOOKUP(F35,F$2:F34,1,FALSE)),K34+1,K34)</f>
        <v>1</v>
      </c>
      <c r="L35">
        <f>IF(ISNA(VLOOKUP(F35,F$2:K34,6,FALSE)),K35,VLOOKUP(F35,F$2:K34,6,FALSE))</f>
        <v>1</v>
      </c>
      <c r="N35" t="str">
        <f t="shared" si="3"/>
        <v>01.001</v>
      </c>
      <c r="O35" t="s">
        <v>565</v>
      </c>
      <c r="P35" t="s">
        <v>24</v>
      </c>
      <c r="Q35" t="str">
        <f t="shared" si="4"/>
        <v>专家判断</v>
      </c>
      <c r="R35" t="s">
        <v>24</v>
      </c>
      <c r="S35" t="str">
        <f t="shared" si="5"/>
        <v>专家判断</v>
      </c>
      <c r="T35" t="s">
        <v>24</v>
      </c>
      <c r="U35" t="str">
        <f t="shared" si="6"/>
        <v>13.1 识别相关方</v>
      </c>
      <c r="V35" t="s">
        <v>24</v>
      </c>
      <c r="W35" t="str">
        <f t="shared" si="10"/>
        <v>|</v>
      </c>
      <c r="X35" t="str">
        <f t="shared" si="8"/>
        <v/>
      </c>
      <c r="Y35" t="str">
        <f t="shared" si="11"/>
        <v>|</v>
      </c>
      <c r="Z35" t="str">
        <f t="shared" si="9"/>
        <v/>
      </c>
      <c r="AA35" t="str">
        <f t="shared" si="12"/>
        <v>|</v>
      </c>
      <c r="AB35" t="str">
        <f t="shared" si="13"/>
        <v>13.1 识别相关方</v>
      </c>
      <c r="AC35" t="str">
        <f t="shared" si="14"/>
        <v>|</v>
      </c>
    </row>
    <row r="36" spans="2:29">
      <c r="B36" s="2" t="s">
        <v>300</v>
      </c>
      <c r="C36" t="str">
        <f t="shared" si="2"/>
        <v>专家判断</v>
      </c>
      <c r="F36" t="s">
        <v>269</v>
      </c>
      <c r="H36">
        <f>IF(ISNA(VLOOKUP(C36,C$2:C35,1,FALSE)),H35+1,H35)</f>
        <v>1</v>
      </c>
      <c r="I36">
        <f>IF(ISNA(VLOOKUP(C36,C$2:H35,6,FALSE)),H36,VLOOKUP(C36,C$2:H35,6,FALSE))</f>
        <v>1</v>
      </c>
      <c r="K36">
        <f>IF(ISNA(VLOOKUP(F36,F$2:F35,1,FALSE)),K35+1,K35)</f>
        <v>1</v>
      </c>
      <c r="L36">
        <f>IF(ISNA(VLOOKUP(F36,F$2:K35,6,FALSE)),K36,VLOOKUP(F36,F$2:K35,6,FALSE))</f>
        <v>1</v>
      </c>
      <c r="N36" t="str">
        <f t="shared" si="3"/>
        <v>01.001</v>
      </c>
      <c r="O36" t="s">
        <v>565</v>
      </c>
      <c r="P36" t="s">
        <v>24</v>
      </c>
      <c r="Q36" t="str">
        <f t="shared" si="4"/>
        <v>专家判断</v>
      </c>
      <c r="R36" t="s">
        <v>24</v>
      </c>
      <c r="S36" t="str">
        <f t="shared" si="5"/>
        <v>专家判断</v>
      </c>
      <c r="T36" t="s">
        <v>24</v>
      </c>
      <c r="U36" t="str">
        <f t="shared" si="6"/>
        <v>13.2 规划相关方参与</v>
      </c>
      <c r="V36" t="s">
        <v>24</v>
      </c>
      <c r="W36" t="str">
        <f t="shared" si="10"/>
        <v>|</v>
      </c>
      <c r="X36" t="str">
        <f t="shared" si="8"/>
        <v/>
      </c>
      <c r="Y36" t="str">
        <f t="shared" si="11"/>
        <v>|</v>
      </c>
      <c r="Z36" t="str">
        <f t="shared" si="9"/>
        <v/>
      </c>
      <c r="AA36" t="str">
        <f t="shared" si="12"/>
        <v>|</v>
      </c>
      <c r="AB36" t="str">
        <f t="shared" si="13"/>
        <v>13.2 规划相关方参与</v>
      </c>
      <c r="AC36" t="str">
        <f t="shared" si="14"/>
        <v>|</v>
      </c>
    </row>
    <row r="37" spans="2:29">
      <c r="B37" s="2" t="s">
        <v>301</v>
      </c>
      <c r="C37" t="str">
        <f t="shared" si="2"/>
        <v>专家判断</v>
      </c>
      <c r="F37" t="s">
        <v>269</v>
      </c>
      <c r="H37">
        <f>IF(ISNA(VLOOKUP(C37,C$2:C36,1,FALSE)),H36+1,H36)</f>
        <v>1</v>
      </c>
      <c r="I37">
        <f>IF(ISNA(VLOOKUP(C37,C$2:H36,6,FALSE)),H37,VLOOKUP(C37,C$2:H36,6,FALSE))</f>
        <v>1</v>
      </c>
      <c r="K37">
        <f>IF(ISNA(VLOOKUP(F37,F$2:F36,1,FALSE)),K36+1,K36)</f>
        <v>1</v>
      </c>
      <c r="L37">
        <f>IF(ISNA(VLOOKUP(F37,F$2:K36,6,FALSE)),K37,VLOOKUP(F37,F$2:K36,6,FALSE))</f>
        <v>1</v>
      </c>
      <c r="N37" t="str">
        <f t="shared" si="3"/>
        <v>01.001</v>
      </c>
      <c r="O37" t="s">
        <v>565</v>
      </c>
      <c r="P37" t="s">
        <v>24</v>
      </c>
      <c r="Q37" t="str">
        <f t="shared" si="4"/>
        <v>专家判断</v>
      </c>
      <c r="R37" t="s">
        <v>24</v>
      </c>
      <c r="S37" t="str">
        <f t="shared" si="5"/>
        <v>专家判断</v>
      </c>
      <c r="T37" t="s">
        <v>24</v>
      </c>
      <c r="U37" t="str">
        <f t="shared" si="6"/>
        <v>13.3 管理相关方参与</v>
      </c>
      <c r="V37" t="s">
        <v>24</v>
      </c>
      <c r="W37" t="str">
        <f t="shared" si="10"/>
        <v>|</v>
      </c>
      <c r="X37" t="str">
        <f t="shared" si="8"/>
        <v/>
      </c>
      <c r="Y37" t="str">
        <f t="shared" si="11"/>
        <v>|</v>
      </c>
      <c r="Z37" t="str">
        <f t="shared" si="9"/>
        <v/>
      </c>
      <c r="AA37" t="str">
        <f t="shared" si="12"/>
        <v>|</v>
      </c>
      <c r="AB37" t="str">
        <f t="shared" si="13"/>
        <v>13.3 管理相关方参与</v>
      </c>
      <c r="AC37" t="str">
        <f t="shared" si="14"/>
        <v>|</v>
      </c>
    </row>
    <row r="38" spans="2:29">
      <c r="B38" t="s">
        <v>56</v>
      </c>
      <c r="C38" t="str">
        <f t="shared" si="2"/>
        <v>数据收集_头脑风暴</v>
      </c>
      <c r="E38" t="s">
        <v>308</v>
      </c>
      <c r="F38" s="4" t="s">
        <v>310</v>
      </c>
      <c r="G38" s="3" t="s">
        <v>311</v>
      </c>
      <c r="H38">
        <f>IF(ISNA(VLOOKUP(C38,C$2:C37,1,FALSE)),H37+1,H37)</f>
        <v>2</v>
      </c>
      <c r="I38">
        <f>IF(ISNA(VLOOKUP(C38,C$2:H37,6,FALSE)),H38,VLOOKUP(C38,C$2:H37,6,FALSE))</f>
        <v>2</v>
      </c>
      <c r="K38">
        <f>IF(ISNA(VLOOKUP(F38,F$2:F37,1,FALSE)),K37+1,K37)</f>
        <v>2</v>
      </c>
      <c r="L38">
        <f>IF(ISNA(VLOOKUP(F38,F$2:K37,6,FALSE)),K38,VLOOKUP(F38,F$2:K37,6,FALSE))</f>
        <v>2</v>
      </c>
      <c r="N38" t="str">
        <f t="shared" si="3"/>
        <v>02.002</v>
      </c>
      <c r="O38" t="s">
        <v>566</v>
      </c>
      <c r="P38" t="s">
        <v>24</v>
      </c>
      <c r="Q38" t="str">
        <f t="shared" si="4"/>
        <v>数据收集</v>
      </c>
      <c r="R38" t="s">
        <v>24</v>
      </c>
      <c r="S38" t="str">
        <f t="shared" si="5"/>
        <v>数据收集_头脑风暴</v>
      </c>
      <c r="T38" t="s">
        <v>24</v>
      </c>
      <c r="U38" t="str">
        <f t="shared" si="6"/>
        <v>4.1 制定项目章程</v>
      </c>
      <c r="V38" t="s">
        <v>24</v>
      </c>
      <c r="W38" t="str">
        <f t="shared" si="10"/>
        <v>|</v>
      </c>
      <c r="X38" t="str">
        <f t="shared" si="8"/>
        <v>[数据收集](工具-数据收集)</v>
      </c>
      <c r="Y38" t="str">
        <f t="shared" si="11"/>
        <v>|</v>
      </c>
      <c r="Z38" t="str">
        <f t="shared" si="9"/>
        <v>数据收集_头脑风暴</v>
      </c>
      <c r="AA38" t="str">
        <f t="shared" si="12"/>
        <v>|</v>
      </c>
      <c r="AB38" t="str">
        <f t="shared" si="13"/>
        <v>4.1 制定项目章程</v>
      </c>
      <c r="AC38" t="str">
        <f t="shared" si="14"/>
        <v>|</v>
      </c>
    </row>
    <row r="39" spans="2:29">
      <c r="B39" s="2" t="s">
        <v>268</v>
      </c>
      <c r="C39" t="str">
        <f t="shared" si="2"/>
        <v>数据收集_头脑风暴</v>
      </c>
      <c r="E39" t="s">
        <v>308</v>
      </c>
      <c r="F39" s="4" t="s">
        <v>310</v>
      </c>
      <c r="G39" s="3" t="s">
        <v>311</v>
      </c>
      <c r="H39">
        <f>IF(ISNA(VLOOKUP(C39,C$2:C38,1,FALSE)),H38+1,H38)</f>
        <v>2</v>
      </c>
      <c r="I39">
        <f>IF(ISNA(VLOOKUP(C39,C$2:H38,6,FALSE)),H39,VLOOKUP(C39,C$2:H38,6,FALSE))</f>
        <v>2</v>
      </c>
      <c r="K39">
        <f>IF(ISNA(VLOOKUP(F39,F$2:F38,1,FALSE)),K38+1,K38)</f>
        <v>2</v>
      </c>
      <c r="L39">
        <f>IF(ISNA(VLOOKUP(F39,F$2:K38,6,FALSE)),K39,VLOOKUP(F39,F$2:K38,6,FALSE))</f>
        <v>2</v>
      </c>
      <c r="N39" t="str">
        <f t="shared" si="3"/>
        <v>02.002</v>
      </c>
      <c r="O39" t="s">
        <v>566</v>
      </c>
      <c r="P39" t="s">
        <v>24</v>
      </c>
      <c r="Q39" t="str">
        <f t="shared" si="4"/>
        <v>数据收集</v>
      </c>
      <c r="R39" t="s">
        <v>24</v>
      </c>
      <c r="S39" t="str">
        <f t="shared" si="5"/>
        <v>数据收集_头脑风暴</v>
      </c>
      <c r="T39" t="s">
        <v>24</v>
      </c>
      <c r="U39" t="str">
        <f t="shared" si="6"/>
        <v>4.2 制定项目管理计划</v>
      </c>
      <c r="V39" t="s">
        <v>24</v>
      </c>
      <c r="W39" t="str">
        <f t="shared" si="10"/>
        <v>|</v>
      </c>
      <c r="X39" t="str">
        <f t="shared" si="8"/>
        <v/>
      </c>
      <c r="Y39" t="str">
        <f t="shared" si="11"/>
        <v>|</v>
      </c>
      <c r="Z39" t="str">
        <f t="shared" si="9"/>
        <v/>
      </c>
      <c r="AA39" t="str">
        <f t="shared" si="12"/>
        <v>|</v>
      </c>
      <c r="AB39" t="str">
        <f t="shared" si="13"/>
        <v>4.2 制定项目管理计划</v>
      </c>
      <c r="AC39" t="str">
        <f t="shared" si="14"/>
        <v>|</v>
      </c>
    </row>
    <row r="40" spans="2:29">
      <c r="B40" s="2" t="s">
        <v>271</v>
      </c>
      <c r="C40" t="str">
        <f t="shared" si="2"/>
        <v>数据收集_头脑风暴</v>
      </c>
      <c r="F40" s="4" t="s">
        <v>310</v>
      </c>
      <c r="G40" s="3" t="s">
        <v>311</v>
      </c>
      <c r="H40">
        <f>IF(ISNA(VLOOKUP(C40,C$2:C39,1,FALSE)),H39+1,H39)</f>
        <v>2</v>
      </c>
      <c r="I40">
        <f>IF(ISNA(VLOOKUP(C40,C$2:H39,6,FALSE)),H40,VLOOKUP(C40,C$2:H39,6,FALSE))</f>
        <v>2</v>
      </c>
      <c r="K40">
        <f>IF(ISNA(VLOOKUP(F40,F$2:F39,1,FALSE)),K39+1,K39)</f>
        <v>2</v>
      </c>
      <c r="L40">
        <f>IF(ISNA(VLOOKUP(F40,F$2:K39,6,FALSE)),K40,VLOOKUP(F40,F$2:K39,6,FALSE))</f>
        <v>2</v>
      </c>
      <c r="N40" t="str">
        <f t="shared" si="3"/>
        <v>02.002</v>
      </c>
      <c r="O40" t="s">
        <v>566</v>
      </c>
      <c r="P40" t="s">
        <v>24</v>
      </c>
      <c r="Q40" t="str">
        <f t="shared" si="4"/>
        <v>数据收集</v>
      </c>
      <c r="R40" t="s">
        <v>24</v>
      </c>
      <c r="S40" t="str">
        <f t="shared" si="5"/>
        <v>数据收集_头脑风暴</v>
      </c>
      <c r="T40" t="s">
        <v>24</v>
      </c>
      <c r="U40" t="str">
        <f t="shared" si="6"/>
        <v>5.2 收集需求</v>
      </c>
      <c r="V40" t="s">
        <v>24</v>
      </c>
      <c r="W40" t="str">
        <f t="shared" si="10"/>
        <v>|</v>
      </c>
      <c r="X40" t="str">
        <f t="shared" si="8"/>
        <v/>
      </c>
      <c r="Y40" t="str">
        <f t="shared" si="11"/>
        <v>|</v>
      </c>
      <c r="Z40" t="str">
        <f t="shared" si="9"/>
        <v/>
      </c>
      <c r="AA40" t="str">
        <f t="shared" si="12"/>
        <v>|</v>
      </c>
      <c r="AB40" t="str">
        <f t="shared" si="13"/>
        <v>5.2 收集需求</v>
      </c>
      <c r="AC40" t="str">
        <f t="shared" si="14"/>
        <v>|</v>
      </c>
    </row>
    <row r="41" spans="2:29">
      <c r="B41" s="2" t="s">
        <v>283</v>
      </c>
      <c r="C41" t="str">
        <f t="shared" si="2"/>
        <v>数据收集_头脑风暴</v>
      </c>
      <c r="D41" s="3"/>
      <c r="F41" t="s">
        <v>310</v>
      </c>
      <c r="G41" s="3" t="s">
        <v>311</v>
      </c>
      <c r="H41">
        <f>IF(ISNA(VLOOKUP(C41,C$2:C40,1,FALSE)),H40+1,H40)</f>
        <v>2</v>
      </c>
      <c r="I41">
        <f>IF(ISNA(VLOOKUP(C41,C$2:H40,6,FALSE)),H41,VLOOKUP(C41,C$2:H40,6,FALSE))</f>
        <v>2</v>
      </c>
      <c r="K41">
        <f>IF(ISNA(VLOOKUP(F41,F$2:F40,1,FALSE)),K40+1,K40)</f>
        <v>2</v>
      </c>
      <c r="L41">
        <f>IF(ISNA(VLOOKUP(F41,F$2:K40,6,FALSE)),K41,VLOOKUP(F41,F$2:K40,6,FALSE))</f>
        <v>2</v>
      </c>
      <c r="N41" t="str">
        <f t="shared" si="3"/>
        <v>02.002</v>
      </c>
      <c r="O41" t="s">
        <v>566</v>
      </c>
      <c r="P41" t="s">
        <v>24</v>
      </c>
      <c r="Q41" t="str">
        <f t="shared" si="4"/>
        <v>数据收集</v>
      </c>
      <c r="R41" t="s">
        <v>24</v>
      </c>
      <c r="S41" t="str">
        <f t="shared" si="5"/>
        <v>数据收集_头脑风暴</v>
      </c>
      <c r="T41" t="s">
        <v>24</v>
      </c>
      <c r="U41" t="str">
        <f t="shared" si="6"/>
        <v>8.1 规划质量管理</v>
      </c>
      <c r="V41" t="s">
        <v>24</v>
      </c>
      <c r="W41" t="str">
        <f t="shared" si="10"/>
        <v>|</v>
      </c>
      <c r="X41" t="str">
        <f t="shared" si="8"/>
        <v/>
      </c>
      <c r="Y41" t="str">
        <f t="shared" si="11"/>
        <v>|</v>
      </c>
      <c r="Z41" t="str">
        <f t="shared" si="9"/>
        <v/>
      </c>
      <c r="AA41" t="str">
        <f t="shared" si="12"/>
        <v>|</v>
      </c>
      <c r="AB41" t="str">
        <f t="shared" si="13"/>
        <v>8.1 规划质量管理</v>
      </c>
      <c r="AC41" t="str">
        <f t="shared" si="14"/>
        <v>|</v>
      </c>
    </row>
    <row r="42" spans="2:29">
      <c r="B42" s="2" t="s">
        <v>293</v>
      </c>
      <c r="C42" t="str">
        <f t="shared" si="2"/>
        <v>数据收集_头脑风暴</v>
      </c>
      <c r="F42" t="s">
        <v>310</v>
      </c>
      <c r="G42" s="3" t="s">
        <v>311</v>
      </c>
      <c r="H42">
        <f>IF(ISNA(VLOOKUP(C42,C$2:C41,1,FALSE)),H41+1,H41)</f>
        <v>2</v>
      </c>
      <c r="I42">
        <f>IF(ISNA(VLOOKUP(C42,C$2:H41,6,FALSE)),H42,VLOOKUP(C42,C$2:H41,6,FALSE))</f>
        <v>2</v>
      </c>
      <c r="K42">
        <f>IF(ISNA(VLOOKUP(F42,F$2:F41,1,FALSE)),K41+1,K41)</f>
        <v>2</v>
      </c>
      <c r="L42">
        <f>IF(ISNA(VLOOKUP(F42,F$2:K41,6,FALSE)),K42,VLOOKUP(F42,F$2:K41,6,FALSE))</f>
        <v>2</v>
      </c>
      <c r="N42" t="str">
        <f t="shared" si="3"/>
        <v>02.002</v>
      </c>
      <c r="O42" t="s">
        <v>566</v>
      </c>
      <c r="P42" t="s">
        <v>24</v>
      </c>
      <c r="Q42" t="str">
        <f t="shared" si="4"/>
        <v>数据收集</v>
      </c>
      <c r="R42" t="s">
        <v>24</v>
      </c>
      <c r="S42" t="str">
        <f t="shared" si="5"/>
        <v>数据收集_头脑风暴</v>
      </c>
      <c r="T42" t="s">
        <v>24</v>
      </c>
      <c r="U42" t="str">
        <f t="shared" si="6"/>
        <v>11.2 识别风险</v>
      </c>
      <c r="V42" t="s">
        <v>24</v>
      </c>
      <c r="W42" t="str">
        <f t="shared" si="10"/>
        <v>|</v>
      </c>
      <c r="X42" t="str">
        <f t="shared" si="8"/>
        <v/>
      </c>
      <c r="Y42" t="str">
        <f t="shared" si="11"/>
        <v>|</v>
      </c>
      <c r="Z42" t="str">
        <f t="shared" si="9"/>
        <v/>
      </c>
      <c r="AA42" t="str">
        <f t="shared" si="12"/>
        <v>|</v>
      </c>
      <c r="AB42" t="str">
        <f t="shared" si="13"/>
        <v>11.2 识别风险</v>
      </c>
      <c r="AC42" t="str">
        <f t="shared" si="14"/>
        <v>|</v>
      </c>
    </row>
    <row r="43" spans="2:29">
      <c r="B43" s="2" t="s">
        <v>299</v>
      </c>
      <c r="C43" t="str">
        <f t="shared" si="2"/>
        <v>数据收集_头脑风暴</v>
      </c>
      <c r="F43" t="s">
        <v>310</v>
      </c>
      <c r="G43" s="3" t="s">
        <v>311</v>
      </c>
      <c r="H43">
        <f>IF(ISNA(VLOOKUP(C43,C$2:C42,1,FALSE)),H42+1,H42)</f>
        <v>2</v>
      </c>
      <c r="I43">
        <f>IF(ISNA(VLOOKUP(C43,C$2:H42,6,FALSE)),H43,VLOOKUP(C43,C$2:H42,6,FALSE))</f>
        <v>2</v>
      </c>
      <c r="K43">
        <f>IF(ISNA(VLOOKUP(F43,F$2:F42,1,FALSE)),K42+1,K42)</f>
        <v>2</v>
      </c>
      <c r="L43">
        <f>IF(ISNA(VLOOKUP(F43,F$2:K42,6,FALSE)),K43,VLOOKUP(F43,F$2:K42,6,FALSE))</f>
        <v>2</v>
      </c>
      <c r="N43" t="str">
        <f t="shared" si="3"/>
        <v>02.002</v>
      </c>
      <c r="O43" t="s">
        <v>566</v>
      </c>
      <c r="P43" t="s">
        <v>24</v>
      </c>
      <c r="Q43" t="str">
        <f t="shared" si="4"/>
        <v>数据收集</v>
      </c>
      <c r="R43" t="s">
        <v>24</v>
      </c>
      <c r="S43" t="str">
        <f t="shared" si="5"/>
        <v>数据收集_头脑风暴</v>
      </c>
      <c r="T43" t="s">
        <v>24</v>
      </c>
      <c r="U43" t="str">
        <f t="shared" si="6"/>
        <v>13.1 识别相关方</v>
      </c>
      <c r="V43" t="s">
        <v>24</v>
      </c>
      <c r="W43" t="str">
        <f t="shared" si="10"/>
        <v>|</v>
      </c>
      <c r="X43" t="str">
        <f t="shared" si="8"/>
        <v/>
      </c>
      <c r="Y43" t="str">
        <f t="shared" si="11"/>
        <v>|</v>
      </c>
      <c r="Z43" t="str">
        <f t="shared" si="9"/>
        <v/>
      </c>
      <c r="AA43" t="str">
        <f t="shared" si="12"/>
        <v>|</v>
      </c>
      <c r="AB43" t="str">
        <f t="shared" si="13"/>
        <v>13.1 识别相关方</v>
      </c>
      <c r="AC43" t="str">
        <f t="shared" si="14"/>
        <v>|</v>
      </c>
    </row>
    <row r="44" spans="2:29">
      <c r="B44" t="s">
        <v>56</v>
      </c>
      <c r="C44" t="str">
        <f t="shared" si="2"/>
        <v>数据收集_焦点小组</v>
      </c>
      <c r="E44" t="s">
        <v>308</v>
      </c>
      <c r="F44" s="4" t="s">
        <v>310</v>
      </c>
      <c r="G44" s="3" t="s">
        <v>313</v>
      </c>
      <c r="H44">
        <f>IF(ISNA(VLOOKUP(C44,C$2:C43,1,FALSE)),H43+1,H43)</f>
        <v>3</v>
      </c>
      <c r="I44">
        <f>IF(ISNA(VLOOKUP(C44,C$2:H43,6,FALSE)),H44,VLOOKUP(C44,C$2:H43,6,FALSE))</f>
        <v>3</v>
      </c>
      <c r="K44">
        <f>IF(ISNA(VLOOKUP(F44,F$2:F43,1,FALSE)),K43+1,K43)</f>
        <v>2</v>
      </c>
      <c r="L44">
        <f>IF(ISNA(VLOOKUP(F44,F$2:K43,6,FALSE)),K44,VLOOKUP(F44,F$2:K43,6,FALSE))</f>
        <v>2</v>
      </c>
      <c r="N44" t="str">
        <f t="shared" si="3"/>
        <v>02.003</v>
      </c>
      <c r="O44" t="s">
        <v>567</v>
      </c>
      <c r="P44" t="s">
        <v>24</v>
      </c>
      <c r="Q44" t="str">
        <f t="shared" si="4"/>
        <v>数据收集</v>
      </c>
      <c r="R44" t="s">
        <v>24</v>
      </c>
      <c r="S44" t="str">
        <f t="shared" si="5"/>
        <v>数据收集_焦点小组</v>
      </c>
      <c r="T44" t="s">
        <v>24</v>
      </c>
      <c r="U44" t="str">
        <f t="shared" si="6"/>
        <v>4.1 制定项目章程</v>
      </c>
      <c r="V44" t="s">
        <v>24</v>
      </c>
      <c r="W44" t="str">
        <f t="shared" si="10"/>
        <v>|</v>
      </c>
      <c r="X44" t="str">
        <f t="shared" si="8"/>
        <v/>
      </c>
      <c r="Y44" t="str">
        <f t="shared" si="11"/>
        <v>|</v>
      </c>
      <c r="Z44" t="str">
        <f t="shared" si="9"/>
        <v>数据收集_焦点小组</v>
      </c>
      <c r="AA44" t="str">
        <f t="shared" si="12"/>
        <v>|</v>
      </c>
      <c r="AB44" t="str">
        <f t="shared" si="13"/>
        <v>4.1 制定项目章程</v>
      </c>
      <c r="AC44" t="str">
        <f t="shared" si="14"/>
        <v>|</v>
      </c>
    </row>
    <row r="45" spans="2:29">
      <c r="B45" s="2" t="s">
        <v>268</v>
      </c>
      <c r="C45" t="str">
        <f t="shared" si="2"/>
        <v>数据收集_焦点小组</v>
      </c>
      <c r="E45" t="s">
        <v>308</v>
      </c>
      <c r="F45" s="4" t="s">
        <v>310</v>
      </c>
      <c r="G45" s="3" t="s">
        <v>313</v>
      </c>
      <c r="H45">
        <f>IF(ISNA(VLOOKUP(C45,C$2:C44,1,FALSE)),H44+1,H44)</f>
        <v>3</v>
      </c>
      <c r="I45">
        <f>IF(ISNA(VLOOKUP(C45,C$2:H44,6,FALSE)),H45,VLOOKUP(C45,C$2:H44,6,FALSE))</f>
        <v>3</v>
      </c>
      <c r="K45">
        <f>IF(ISNA(VLOOKUP(F45,F$2:F44,1,FALSE)),K44+1,K44)</f>
        <v>2</v>
      </c>
      <c r="L45">
        <f>IF(ISNA(VLOOKUP(F45,F$2:K44,6,FALSE)),K45,VLOOKUP(F45,F$2:K44,6,FALSE))</f>
        <v>2</v>
      </c>
      <c r="N45" t="str">
        <f t="shared" si="3"/>
        <v>02.003</v>
      </c>
      <c r="O45" t="s">
        <v>567</v>
      </c>
      <c r="P45" t="s">
        <v>24</v>
      </c>
      <c r="Q45" t="str">
        <f t="shared" si="4"/>
        <v>数据收集</v>
      </c>
      <c r="R45" t="s">
        <v>24</v>
      </c>
      <c r="S45" t="str">
        <f t="shared" si="5"/>
        <v>数据收集_焦点小组</v>
      </c>
      <c r="T45" t="s">
        <v>24</v>
      </c>
      <c r="U45" t="str">
        <f t="shared" si="6"/>
        <v>4.2 制定项目管理计划</v>
      </c>
      <c r="V45" t="s">
        <v>24</v>
      </c>
      <c r="W45" t="str">
        <f t="shared" si="10"/>
        <v>|</v>
      </c>
      <c r="X45" t="str">
        <f t="shared" si="8"/>
        <v/>
      </c>
      <c r="Y45" t="str">
        <f t="shared" si="11"/>
        <v>|</v>
      </c>
      <c r="Z45" t="str">
        <f t="shared" si="9"/>
        <v/>
      </c>
      <c r="AA45" t="str">
        <f t="shared" si="12"/>
        <v>|</v>
      </c>
      <c r="AB45" t="str">
        <f t="shared" si="13"/>
        <v>4.2 制定项目管理计划</v>
      </c>
      <c r="AC45" t="str">
        <f t="shared" si="14"/>
        <v>|</v>
      </c>
    </row>
    <row r="46" spans="2:29">
      <c r="B46" s="2" t="s">
        <v>271</v>
      </c>
      <c r="C46" t="str">
        <f t="shared" si="2"/>
        <v>数据收集_焦点小组</v>
      </c>
      <c r="F46" s="4" t="s">
        <v>310</v>
      </c>
      <c r="G46" s="3" t="s">
        <v>313</v>
      </c>
      <c r="H46">
        <f>IF(ISNA(VLOOKUP(C46,C$2:C45,1,FALSE)),H45+1,H45)</f>
        <v>3</v>
      </c>
      <c r="I46">
        <f>IF(ISNA(VLOOKUP(C46,C$2:H45,6,FALSE)),H46,VLOOKUP(C46,C$2:H45,6,FALSE))</f>
        <v>3</v>
      </c>
      <c r="K46">
        <f>IF(ISNA(VLOOKUP(F46,F$2:F45,1,FALSE)),K45+1,K45)</f>
        <v>2</v>
      </c>
      <c r="L46">
        <f>IF(ISNA(VLOOKUP(F46,F$2:K45,6,FALSE)),K46,VLOOKUP(F46,F$2:K45,6,FALSE))</f>
        <v>2</v>
      </c>
      <c r="N46" t="str">
        <f t="shared" si="3"/>
        <v>02.003</v>
      </c>
      <c r="O46" t="s">
        <v>567</v>
      </c>
      <c r="P46" t="s">
        <v>24</v>
      </c>
      <c r="Q46" t="str">
        <f t="shared" si="4"/>
        <v>数据收集</v>
      </c>
      <c r="R46" t="s">
        <v>24</v>
      </c>
      <c r="S46" t="str">
        <f t="shared" si="5"/>
        <v>数据收集_焦点小组</v>
      </c>
      <c r="T46" t="s">
        <v>24</v>
      </c>
      <c r="U46" t="str">
        <f t="shared" si="6"/>
        <v>5.2 收集需求</v>
      </c>
      <c r="V46" t="s">
        <v>24</v>
      </c>
      <c r="W46" t="str">
        <f t="shared" si="10"/>
        <v>|</v>
      </c>
      <c r="X46" t="str">
        <f t="shared" si="8"/>
        <v/>
      </c>
      <c r="Y46" t="str">
        <f t="shared" si="11"/>
        <v>|</v>
      </c>
      <c r="Z46" t="str">
        <f t="shared" si="9"/>
        <v/>
      </c>
      <c r="AA46" t="str">
        <f t="shared" si="12"/>
        <v>|</v>
      </c>
      <c r="AB46" t="str">
        <f t="shared" si="13"/>
        <v>5.2 收集需求</v>
      </c>
      <c r="AC46" t="str">
        <f t="shared" si="14"/>
        <v>|</v>
      </c>
    </row>
    <row r="47" spans="2:29">
      <c r="B47" t="s">
        <v>56</v>
      </c>
      <c r="C47" t="str">
        <f t="shared" si="2"/>
        <v>数据收集_访谈</v>
      </c>
      <c r="E47" t="s">
        <v>308</v>
      </c>
      <c r="F47" s="4" t="s">
        <v>310</v>
      </c>
      <c r="G47" s="3" t="s">
        <v>314</v>
      </c>
      <c r="H47">
        <f>IF(ISNA(VLOOKUP(C47,C$2:C46,1,FALSE)),H46+1,H46)</f>
        <v>4</v>
      </c>
      <c r="I47">
        <f>IF(ISNA(VLOOKUP(C47,C$2:H46,6,FALSE)),H47,VLOOKUP(C47,C$2:H46,6,FALSE))</f>
        <v>4</v>
      </c>
      <c r="K47">
        <f>IF(ISNA(VLOOKUP(F47,F$2:F46,1,FALSE)),K46+1,K46)</f>
        <v>2</v>
      </c>
      <c r="L47">
        <f>IF(ISNA(VLOOKUP(F47,F$2:K46,6,FALSE)),K47,VLOOKUP(F47,F$2:K46,6,FALSE))</f>
        <v>2</v>
      </c>
      <c r="N47" t="str">
        <f t="shared" si="3"/>
        <v>02.004</v>
      </c>
      <c r="O47" t="s">
        <v>568</v>
      </c>
      <c r="P47" t="s">
        <v>24</v>
      </c>
      <c r="Q47" t="str">
        <f t="shared" si="4"/>
        <v>数据收集</v>
      </c>
      <c r="R47" t="s">
        <v>24</v>
      </c>
      <c r="S47" t="str">
        <f t="shared" si="5"/>
        <v>数据收集_访谈</v>
      </c>
      <c r="T47" t="s">
        <v>24</v>
      </c>
      <c r="U47" t="str">
        <f t="shared" si="6"/>
        <v>4.1 制定项目章程</v>
      </c>
      <c r="V47" t="s">
        <v>24</v>
      </c>
      <c r="W47" t="str">
        <f t="shared" si="10"/>
        <v>|</v>
      </c>
      <c r="X47" t="str">
        <f t="shared" si="8"/>
        <v/>
      </c>
      <c r="Y47" t="str">
        <f t="shared" si="11"/>
        <v>|</v>
      </c>
      <c r="Z47" t="str">
        <f t="shared" si="9"/>
        <v>数据收集_访谈</v>
      </c>
      <c r="AA47" t="str">
        <f t="shared" si="12"/>
        <v>|</v>
      </c>
      <c r="AB47" t="str">
        <f t="shared" si="13"/>
        <v>4.1 制定项目章程</v>
      </c>
      <c r="AC47" t="str">
        <f t="shared" si="14"/>
        <v>|</v>
      </c>
    </row>
    <row r="48" spans="2:29">
      <c r="B48" s="2" t="s">
        <v>268</v>
      </c>
      <c r="C48" t="str">
        <f t="shared" si="2"/>
        <v>数据收集_访谈</v>
      </c>
      <c r="E48" t="s">
        <v>308</v>
      </c>
      <c r="F48" s="4" t="s">
        <v>310</v>
      </c>
      <c r="G48" s="3" t="s">
        <v>314</v>
      </c>
      <c r="H48">
        <f>IF(ISNA(VLOOKUP(C48,C$2:C47,1,FALSE)),H47+1,H47)</f>
        <v>4</v>
      </c>
      <c r="I48">
        <f>IF(ISNA(VLOOKUP(C48,C$2:H47,6,FALSE)),H48,VLOOKUP(C48,C$2:H47,6,FALSE))</f>
        <v>4</v>
      </c>
      <c r="K48">
        <f>IF(ISNA(VLOOKUP(F48,F$2:F47,1,FALSE)),K47+1,K47)</f>
        <v>2</v>
      </c>
      <c r="L48">
        <f>IF(ISNA(VLOOKUP(F48,F$2:K47,6,FALSE)),K48,VLOOKUP(F48,F$2:K47,6,FALSE))</f>
        <v>2</v>
      </c>
      <c r="N48" t="str">
        <f t="shared" si="3"/>
        <v>02.004</v>
      </c>
      <c r="O48" t="s">
        <v>568</v>
      </c>
      <c r="P48" t="s">
        <v>24</v>
      </c>
      <c r="Q48" t="str">
        <f t="shared" si="4"/>
        <v>数据收集</v>
      </c>
      <c r="R48" t="s">
        <v>24</v>
      </c>
      <c r="S48" t="str">
        <f t="shared" si="5"/>
        <v>数据收集_访谈</v>
      </c>
      <c r="T48" t="s">
        <v>24</v>
      </c>
      <c r="U48" t="str">
        <f t="shared" si="6"/>
        <v>4.2 制定项目管理计划</v>
      </c>
      <c r="V48" t="s">
        <v>24</v>
      </c>
      <c r="W48" t="str">
        <f t="shared" si="10"/>
        <v>|</v>
      </c>
      <c r="X48" t="str">
        <f t="shared" si="8"/>
        <v/>
      </c>
      <c r="Y48" t="str">
        <f t="shared" si="11"/>
        <v>|</v>
      </c>
      <c r="Z48" t="str">
        <f t="shared" si="9"/>
        <v/>
      </c>
      <c r="AA48" t="str">
        <f t="shared" si="12"/>
        <v>|</v>
      </c>
      <c r="AB48" t="str">
        <f t="shared" si="13"/>
        <v>4.2 制定项目管理计划</v>
      </c>
      <c r="AC48" t="str">
        <f t="shared" si="14"/>
        <v>|</v>
      </c>
    </row>
    <row r="49" spans="2:29">
      <c r="B49" s="2" t="s">
        <v>271</v>
      </c>
      <c r="C49" t="str">
        <f t="shared" si="2"/>
        <v>数据收集_访谈</v>
      </c>
      <c r="F49" s="4" t="s">
        <v>310</v>
      </c>
      <c r="G49" s="3" t="s">
        <v>314</v>
      </c>
      <c r="H49">
        <f>IF(ISNA(VLOOKUP(C49,C$2:C48,1,FALSE)),H48+1,H48)</f>
        <v>4</v>
      </c>
      <c r="I49">
        <f>IF(ISNA(VLOOKUP(C49,C$2:H48,6,FALSE)),H49,VLOOKUP(C49,C$2:H48,6,FALSE))</f>
        <v>4</v>
      </c>
      <c r="K49">
        <f>IF(ISNA(VLOOKUP(F49,F$2:F48,1,FALSE)),K48+1,K48)</f>
        <v>2</v>
      </c>
      <c r="L49">
        <f>IF(ISNA(VLOOKUP(F49,F$2:K48,6,FALSE)),K49,VLOOKUP(F49,F$2:K48,6,FALSE))</f>
        <v>2</v>
      </c>
      <c r="N49" t="str">
        <f t="shared" si="3"/>
        <v>02.004</v>
      </c>
      <c r="O49" t="s">
        <v>568</v>
      </c>
      <c r="P49" t="s">
        <v>24</v>
      </c>
      <c r="Q49" t="str">
        <f t="shared" si="4"/>
        <v>数据收集</v>
      </c>
      <c r="R49" t="s">
        <v>24</v>
      </c>
      <c r="S49" t="str">
        <f t="shared" si="5"/>
        <v>数据收集_访谈</v>
      </c>
      <c r="T49" t="s">
        <v>24</v>
      </c>
      <c r="U49" t="str">
        <f t="shared" si="6"/>
        <v>5.2 收集需求</v>
      </c>
      <c r="V49" t="s">
        <v>24</v>
      </c>
      <c r="W49" t="str">
        <f t="shared" si="10"/>
        <v>|</v>
      </c>
      <c r="X49" t="str">
        <f t="shared" si="8"/>
        <v/>
      </c>
      <c r="Y49" t="str">
        <f t="shared" si="11"/>
        <v>|</v>
      </c>
      <c r="Z49" t="str">
        <f t="shared" si="9"/>
        <v/>
      </c>
      <c r="AA49" t="str">
        <f t="shared" si="12"/>
        <v>|</v>
      </c>
      <c r="AB49" t="str">
        <f t="shared" si="13"/>
        <v>5.2 收集需求</v>
      </c>
      <c r="AC49" t="str">
        <f t="shared" si="14"/>
        <v>|</v>
      </c>
    </row>
    <row r="50" spans="2:29">
      <c r="B50" s="2" t="s">
        <v>283</v>
      </c>
      <c r="C50" t="str">
        <f t="shared" si="2"/>
        <v>数据收集_访谈</v>
      </c>
      <c r="D50" s="3"/>
      <c r="F50" t="s">
        <v>310</v>
      </c>
      <c r="G50" s="3" t="s">
        <v>314</v>
      </c>
      <c r="H50">
        <f>IF(ISNA(VLOOKUP(C50,C$2:C49,1,FALSE)),H49+1,H49)</f>
        <v>4</v>
      </c>
      <c r="I50">
        <f>IF(ISNA(VLOOKUP(C50,C$2:H49,6,FALSE)),H50,VLOOKUP(C50,C$2:H49,6,FALSE))</f>
        <v>4</v>
      </c>
      <c r="K50">
        <f>IF(ISNA(VLOOKUP(F50,F$2:F49,1,FALSE)),K49+1,K49)</f>
        <v>2</v>
      </c>
      <c r="L50">
        <f>IF(ISNA(VLOOKUP(F50,F$2:K49,6,FALSE)),K50,VLOOKUP(F50,F$2:K49,6,FALSE))</f>
        <v>2</v>
      </c>
      <c r="N50" t="str">
        <f t="shared" si="3"/>
        <v>02.004</v>
      </c>
      <c r="O50" t="s">
        <v>568</v>
      </c>
      <c r="P50" t="s">
        <v>24</v>
      </c>
      <c r="Q50" t="str">
        <f t="shared" si="4"/>
        <v>数据收集</v>
      </c>
      <c r="R50" t="s">
        <v>24</v>
      </c>
      <c r="S50" t="str">
        <f t="shared" si="5"/>
        <v>数据收集_访谈</v>
      </c>
      <c r="T50" t="s">
        <v>24</v>
      </c>
      <c r="U50" t="str">
        <f t="shared" si="6"/>
        <v>8.1 规划质量管理</v>
      </c>
      <c r="V50" t="s">
        <v>24</v>
      </c>
      <c r="W50" t="str">
        <f t="shared" si="10"/>
        <v>|</v>
      </c>
      <c r="X50" t="str">
        <f t="shared" si="8"/>
        <v/>
      </c>
      <c r="Y50" t="str">
        <f t="shared" si="11"/>
        <v>|</v>
      </c>
      <c r="Z50" t="str">
        <f t="shared" si="9"/>
        <v/>
      </c>
      <c r="AA50" t="str">
        <f t="shared" si="12"/>
        <v>|</v>
      </c>
      <c r="AB50" t="str">
        <f t="shared" si="13"/>
        <v>8.1 规划质量管理</v>
      </c>
      <c r="AC50" t="str">
        <f t="shared" si="14"/>
        <v>|</v>
      </c>
    </row>
    <row r="51" spans="2:29">
      <c r="B51" s="2" t="s">
        <v>293</v>
      </c>
      <c r="C51" t="str">
        <f t="shared" si="2"/>
        <v>数据收集_访谈</v>
      </c>
      <c r="F51" t="s">
        <v>310</v>
      </c>
      <c r="G51" s="3" t="s">
        <v>314</v>
      </c>
      <c r="H51">
        <f>IF(ISNA(VLOOKUP(C51,C$2:C50,1,FALSE)),H50+1,H50)</f>
        <v>4</v>
      </c>
      <c r="I51">
        <f>IF(ISNA(VLOOKUP(C51,C$2:H50,6,FALSE)),H51,VLOOKUP(C51,C$2:H50,6,FALSE))</f>
        <v>4</v>
      </c>
      <c r="K51">
        <f>IF(ISNA(VLOOKUP(F51,F$2:F50,1,FALSE)),K50+1,K50)</f>
        <v>2</v>
      </c>
      <c r="L51">
        <f>IF(ISNA(VLOOKUP(F51,F$2:K50,6,FALSE)),K51,VLOOKUP(F51,F$2:K50,6,FALSE))</f>
        <v>2</v>
      </c>
      <c r="N51" t="str">
        <f t="shared" si="3"/>
        <v>02.004</v>
      </c>
      <c r="O51" t="s">
        <v>568</v>
      </c>
      <c r="P51" t="s">
        <v>24</v>
      </c>
      <c r="Q51" t="str">
        <f t="shared" si="4"/>
        <v>数据收集</v>
      </c>
      <c r="R51" t="s">
        <v>24</v>
      </c>
      <c r="S51" t="str">
        <f t="shared" si="5"/>
        <v>数据收集_访谈</v>
      </c>
      <c r="T51" t="s">
        <v>24</v>
      </c>
      <c r="U51" t="str">
        <f t="shared" si="6"/>
        <v>11.2 识别风险</v>
      </c>
      <c r="V51" t="s">
        <v>24</v>
      </c>
      <c r="W51" t="str">
        <f t="shared" si="10"/>
        <v>|</v>
      </c>
      <c r="X51" t="str">
        <f t="shared" si="8"/>
        <v/>
      </c>
      <c r="Y51" t="str">
        <f t="shared" si="11"/>
        <v>|</v>
      </c>
      <c r="Z51" t="str">
        <f t="shared" si="9"/>
        <v/>
      </c>
      <c r="AA51" t="str">
        <f t="shared" si="12"/>
        <v>|</v>
      </c>
      <c r="AB51" t="str">
        <f t="shared" si="13"/>
        <v>11.2 识别风险</v>
      </c>
      <c r="AC51" t="str">
        <f t="shared" si="14"/>
        <v>|</v>
      </c>
    </row>
    <row r="52" spans="2:29">
      <c r="B52" s="2" t="s">
        <v>294</v>
      </c>
      <c r="C52" t="str">
        <f t="shared" si="2"/>
        <v>数据收集_访谈</v>
      </c>
      <c r="F52" t="s">
        <v>310</v>
      </c>
      <c r="G52" s="3" t="s">
        <v>314</v>
      </c>
      <c r="H52">
        <f>IF(ISNA(VLOOKUP(C52,C$2:C51,1,FALSE)),H51+1,H51)</f>
        <v>4</v>
      </c>
      <c r="I52">
        <f>IF(ISNA(VLOOKUP(C52,C$2:H51,6,FALSE)),H52,VLOOKUP(C52,C$2:H51,6,FALSE))</f>
        <v>4</v>
      </c>
      <c r="K52">
        <f>IF(ISNA(VLOOKUP(F52,F$2:F51,1,FALSE)),K51+1,K51)</f>
        <v>2</v>
      </c>
      <c r="L52">
        <f>IF(ISNA(VLOOKUP(F52,F$2:K51,6,FALSE)),K52,VLOOKUP(F52,F$2:K51,6,FALSE))</f>
        <v>2</v>
      </c>
      <c r="N52" t="str">
        <f t="shared" si="3"/>
        <v>02.004</v>
      </c>
      <c r="O52" t="s">
        <v>568</v>
      </c>
      <c r="P52" t="s">
        <v>24</v>
      </c>
      <c r="Q52" t="str">
        <f t="shared" si="4"/>
        <v>数据收集</v>
      </c>
      <c r="R52" t="s">
        <v>24</v>
      </c>
      <c r="S52" t="str">
        <f t="shared" si="5"/>
        <v>数据收集_访谈</v>
      </c>
      <c r="T52" t="s">
        <v>24</v>
      </c>
      <c r="U52" t="str">
        <f t="shared" si="6"/>
        <v>11.3 实施定性风险分析</v>
      </c>
      <c r="V52" t="s">
        <v>24</v>
      </c>
      <c r="W52" t="str">
        <f t="shared" si="10"/>
        <v>|</v>
      </c>
      <c r="X52" t="str">
        <f t="shared" si="8"/>
        <v/>
      </c>
      <c r="Y52" t="str">
        <f t="shared" si="11"/>
        <v>|</v>
      </c>
      <c r="Z52" t="str">
        <f t="shared" si="9"/>
        <v/>
      </c>
      <c r="AA52" t="str">
        <f t="shared" si="12"/>
        <v>|</v>
      </c>
      <c r="AB52" t="str">
        <f t="shared" si="13"/>
        <v>11.3 实施定性风险分析</v>
      </c>
      <c r="AC52" t="str">
        <f t="shared" si="14"/>
        <v>|</v>
      </c>
    </row>
    <row r="53" spans="2:29">
      <c r="B53" s="2" t="s">
        <v>295</v>
      </c>
      <c r="C53" t="str">
        <f t="shared" si="2"/>
        <v>数据收集_访谈</v>
      </c>
      <c r="F53" t="s">
        <v>310</v>
      </c>
      <c r="G53" s="3" t="s">
        <v>314</v>
      </c>
      <c r="H53">
        <f>IF(ISNA(VLOOKUP(C53,C$2:C52,1,FALSE)),H52+1,H52)</f>
        <v>4</v>
      </c>
      <c r="I53">
        <f>IF(ISNA(VLOOKUP(C53,C$2:H52,6,FALSE)),H53,VLOOKUP(C53,C$2:H52,6,FALSE))</f>
        <v>4</v>
      </c>
      <c r="K53">
        <f>IF(ISNA(VLOOKUP(F53,F$2:F52,1,FALSE)),K52+1,K52)</f>
        <v>2</v>
      </c>
      <c r="L53">
        <f>IF(ISNA(VLOOKUP(F53,F$2:K52,6,FALSE)),K53,VLOOKUP(F53,F$2:K52,6,FALSE))</f>
        <v>2</v>
      </c>
      <c r="N53" t="str">
        <f t="shared" si="3"/>
        <v>02.004</v>
      </c>
      <c r="O53" t="s">
        <v>568</v>
      </c>
      <c r="P53" t="s">
        <v>24</v>
      </c>
      <c r="Q53" t="str">
        <f t="shared" si="4"/>
        <v>数据收集</v>
      </c>
      <c r="R53" t="s">
        <v>24</v>
      </c>
      <c r="S53" t="str">
        <f t="shared" si="5"/>
        <v>数据收集_访谈</v>
      </c>
      <c r="T53" t="s">
        <v>24</v>
      </c>
      <c r="U53" t="str">
        <f t="shared" si="6"/>
        <v>11.4 实施定量风险分析</v>
      </c>
      <c r="V53" t="s">
        <v>24</v>
      </c>
      <c r="W53" t="str">
        <f t="shared" si="10"/>
        <v>|</v>
      </c>
      <c r="X53" t="str">
        <f t="shared" si="8"/>
        <v/>
      </c>
      <c r="Y53" t="str">
        <f t="shared" si="11"/>
        <v>|</v>
      </c>
      <c r="Z53" t="str">
        <f t="shared" si="9"/>
        <v/>
      </c>
      <c r="AA53" t="str">
        <f t="shared" si="12"/>
        <v>|</v>
      </c>
      <c r="AB53" t="str">
        <f t="shared" si="13"/>
        <v>11.4 实施定量风险分析</v>
      </c>
      <c r="AC53" t="str">
        <f t="shared" si="14"/>
        <v>|</v>
      </c>
    </row>
    <row r="54" spans="2:29">
      <c r="B54" s="2" t="s">
        <v>298</v>
      </c>
      <c r="C54" t="str">
        <f t="shared" si="2"/>
        <v>数据收集_访谈</v>
      </c>
      <c r="F54" t="s">
        <v>310</v>
      </c>
      <c r="G54" s="3" t="s">
        <v>314</v>
      </c>
      <c r="H54">
        <f>IF(ISNA(VLOOKUP(C54,C$2:C53,1,FALSE)),H53+1,H53)</f>
        <v>4</v>
      </c>
      <c r="I54">
        <f>IF(ISNA(VLOOKUP(C54,C$2:H53,6,FALSE)),H54,VLOOKUP(C54,C$2:H53,6,FALSE))</f>
        <v>4</v>
      </c>
      <c r="K54">
        <f>IF(ISNA(VLOOKUP(F54,F$2:F53,1,FALSE)),K53+1,K53)</f>
        <v>2</v>
      </c>
      <c r="L54">
        <f>IF(ISNA(VLOOKUP(F54,F$2:K53,6,FALSE)),K54,VLOOKUP(F54,F$2:K53,6,FALSE))</f>
        <v>2</v>
      </c>
      <c r="N54" t="str">
        <f t="shared" si="3"/>
        <v>02.004</v>
      </c>
      <c r="O54" t="s">
        <v>568</v>
      </c>
      <c r="P54" t="s">
        <v>24</v>
      </c>
      <c r="Q54" t="str">
        <f t="shared" si="4"/>
        <v>数据收集</v>
      </c>
      <c r="R54" t="s">
        <v>24</v>
      </c>
      <c r="S54" t="str">
        <f t="shared" si="5"/>
        <v>数据收集_访谈</v>
      </c>
      <c r="T54" t="s">
        <v>24</v>
      </c>
      <c r="U54" t="str">
        <f t="shared" si="6"/>
        <v>11.5 规划风险应对</v>
      </c>
      <c r="V54" t="s">
        <v>24</v>
      </c>
      <c r="W54" t="str">
        <f t="shared" si="10"/>
        <v>|</v>
      </c>
      <c r="X54" t="str">
        <f t="shared" si="8"/>
        <v/>
      </c>
      <c r="Y54" t="str">
        <f t="shared" si="11"/>
        <v>|</v>
      </c>
      <c r="Z54" t="str">
        <f t="shared" si="9"/>
        <v/>
      </c>
      <c r="AA54" t="str">
        <f t="shared" si="12"/>
        <v>|</v>
      </c>
      <c r="AB54" t="str">
        <f t="shared" si="13"/>
        <v>11.5 规划风险应对</v>
      </c>
      <c r="AC54" t="str">
        <f t="shared" si="14"/>
        <v>|</v>
      </c>
    </row>
    <row r="55" spans="2:29">
      <c r="B55" s="2" t="s">
        <v>268</v>
      </c>
      <c r="C55" t="str">
        <f t="shared" si="2"/>
        <v>数据收集_核对单</v>
      </c>
      <c r="E55" t="s">
        <v>308</v>
      </c>
      <c r="F55" s="4" t="s">
        <v>310</v>
      </c>
      <c r="G55" s="3" t="s">
        <v>322</v>
      </c>
      <c r="H55">
        <f>IF(ISNA(VLOOKUP(C55,C$2:C54,1,FALSE)),H54+1,H54)</f>
        <v>5</v>
      </c>
      <c r="I55">
        <f>IF(ISNA(VLOOKUP(C55,C$2:H54,6,FALSE)),H55,VLOOKUP(C55,C$2:H54,6,FALSE))</f>
        <v>5</v>
      </c>
      <c r="K55">
        <f>IF(ISNA(VLOOKUP(F55,F$2:F54,1,FALSE)),K54+1,K54)</f>
        <v>2</v>
      </c>
      <c r="L55">
        <f>IF(ISNA(VLOOKUP(F55,F$2:K54,6,FALSE)),K55,VLOOKUP(F55,F$2:K54,6,FALSE))</f>
        <v>2</v>
      </c>
      <c r="N55" t="str">
        <f t="shared" si="3"/>
        <v>02.005</v>
      </c>
      <c r="O55" t="s">
        <v>569</v>
      </c>
      <c r="P55" t="s">
        <v>24</v>
      </c>
      <c r="Q55" t="str">
        <f t="shared" si="4"/>
        <v>数据收集</v>
      </c>
      <c r="R55" t="s">
        <v>24</v>
      </c>
      <c r="S55" t="str">
        <f t="shared" si="5"/>
        <v>数据收集_核对单</v>
      </c>
      <c r="T55" t="s">
        <v>24</v>
      </c>
      <c r="U55" t="str">
        <f t="shared" si="6"/>
        <v>4.2 制定项目管理计划</v>
      </c>
      <c r="V55" t="s">
        <v>24</v>
      </c>
      <c r="W55" t="str">
        <f t="shared" si="10"/>
        <v>|</v>
      </c>
      <c r="X55" t="str">
        <f t="shared" si="8"/>
        <v/>
      </c>
      <c r="Y55" t="str">
        <f t="shared" si="11"/>
        <v>|</v>
      </c>
      <c r="Z55" t="str">
        <f t="shared" si="9"/>
        <v>数据收集_核对单</v>
      </c>
      <c r="AA55" t="str">
        <f t="shared" si="12"/>
        <v>|</v>
      </c>
      <c r="AB55" t="str">
        <f t="shared" si="13"/>
        <v>4.2 制定项目管理计划</v>
      </c>
      <c r="AC55" t="str">
        <f t="shared" si="14"/>
        <v>|</v>
      </c>
    </row>
    <row r="56" spans="2:29">
      <c r="B56" s="2" t="s">
        <v>284</v>
      </c>
      <c r="C56" t="str">
        <f t="shared" si="2"/>
        <v>数据收集_核对单</v>
      </c>
      <c r="F56" t="s">
        <v>310</v>
      </c>
      <c r="G56" s="3" t="s">
        <v>322</v>
      </c>
      <c r="H56">
        <f>IF(ISNA(VLOOKUP(C56,C$2:C55,1,FALSE)),H55+1,H55)</f>
        <v>5</v>
      </c>
      <c r="I56">
        <f>IF(ISNA(VLOOKUP(C56,C$2:H55,6,FALSE)),H56,VLOOKUP(C56,C$2:H55,6,FALSE))</f>
        <v>5</v>
      </c>
      <c r="K56">
        <f>IF(ISNA(VLOOKUP(F56,F$2:F55,1,FALSE)),K55+1,K55)</f>
        <v>2</v>
      </c>
      <c r="L56">
        <f>IF(ISNA(VLOOKUP(F56,F$2:K55,6,FALSE)),K56,VLOOKUP(F56,F$2:K55,6,FALSE))</f>
        <v>2</v>
      </c>
      <c r="N56" t="str">
        <f t="shared" si="3"/>
        <v>02.005</v>
      </c>
      <c r="O56" t="s">
        <v>569</v>
      </c>
      <c r="P56" t="s">
        <v>24</v>
      </c>
      <c r="Q56" t="str">
        <f t="shared" si="4"/>
        <v>数据收集</v>
      </c>
      <c r="R56" t="s">
        <v>24</v>
      </c>
      <c r="S56" t="str">
        <f t="shared" si="5"/>
        <v>数据收集_核对单</v>
      </c>
      <c r="T56" t="s">
        <v>24</v>
      </c>
      <c r="U56" t="str">
        <f t="shared" si="6"/>
        <v>8.2 管理质量</v>
      </c>
      <c r="V56" t="s">
        <v>24</v>
      </c>
      <c r="W56" t="str">
        <f t="shared" si="10"/>
        <v>|</v>
      </c>
      <c r="X56" t="str">
        <f t="shared" si="8"/>
        <v/>
      </c>
      <c r="Y56" t="str">
        <f t="shared" si="11"/>
        <v>|</v>
      </c>
      <c r="Z56" t="str">
        <f t="shared" si="9"/>
        <v/>
      </c>
      <c r="AA56" t="str">
        <f t="shared" si="12"/>
        <v>|</v>
      </c>
      <c r="AB56" t="str">
        <f t="shared" si="13"/>
        <v>8.2 管理质量</v>
      </c>
      <c r="AC56" t="str">
        <f t="shared" si="14"/>
        <v>|</v>
      </c>
    </row>
    <row r="57" spans="2:29">
      <c r="B57" s="2" t="s">
        <v>293</v>
      </c>
      <c r="C57" t="str">
        <f t="shared" si="2"/>
        <v>数据收集_核对单</v>
      </c>
      <c r="F57" t="s">
        <v>310</v>
      </c>
      <c r="G57" s="3" t="s">
        <v>322</v>
      </c>
      <c r="H57">
        <f>IF(ISNA(VLOOKUP(C57,C$2:C56,1,FALSE)),H56+1,H56)</f>
        <v>5</v>
      </c>
      <c r="I57">
        <f>IF(ISNA(VLOOKUP(C57,C$2:H56,6,FALSE)),H57,VLOOKUP(C57,C$2:H56,6,FALSE))</f>
        <v>5</v>
      </c>
      <c r="K57">
        <f>IF(ISNA(VLOOKUP(F57,F$2:F56,1,FALSE)),K56+1,K56)</f>
        <v>2</v>
      </c>
      <c r="L57">
        <f>IF(ISNA(VLOOKUP(F57,F$2:K56,6,FALSE)),K57,VLOOKUP(F57,F$2:K56,6,FALSE))</f>
        <v>2</v>
      </c>
      <c r="N57" t="str">
        <f t="shared" si="3"/>
        <v>02.005</v>
      </c>
      <c r="O57" t="s">
        <v>569</v>
      </c>
      <c r="P57" t="s">
        <v>24</v>
      </c>
      <c r="Q57" t="str">
        <f t="shared" si="4"/>
        <v>数据收集</v>
      </c>
      <c r="R57" t="s">
        <v>24</v>
      </c>
      <c r="S57" t="str">
        <f t="shared" si="5"/>
        <v>数据收集_核对单</v>
      </c>
      <c r="T57" t="s">
        <v>24</v>
      </c>
      <c r="U57" t="str">
        <f t="shared" si="6"/>
        <v>11.2 识别风险</v>
      </c>
      <c r="V57" t="s">
        <v>24</v>
      </c>
      <c r="W57" t="str">
        <f t="shared" si="10"/>
        <v>|</v>
      </c>
      <c r="X57" t="str">
        <f t="shared" si="8"/>
        <v/>
      </c>
      <c r="Y57" t="str">
        <f t="shared" si="11"/>
        <v>|</v>
      </c>
      <c r="Z57" t="str">
        <f t="shared" si="9"/>
        <v/>
      </c>
      <c r="AA57" t="str">
        <f t="shared" si="12"/>
        <v>|</v>
      </c>
      <c r="AB57" t="str">
        <f t="shared" si="13"/>
        <v>11.2 识别风险</v>
      </c>
      <c r="AC57" t="str">
        <f t="shared" si="14"/>
        <v>|</v>
      </c>
    </row>
    <row r="58" spans="2:29">
      <c r="B58" s="2" t="s">
        <v>271</v>
      </c>
      <c r="C58" t="str">
        <f t="shared" si="2"/>
        <v>数据收集_问卷调查</v>
      </c>
      <c r="F58" s="4" t="s">
        <v>310</v>
      </c>
      <c r="G58" s="3" t="s">
        <v>355</v>
      </c>
      <c r="H58">
        <f>IF(ISNA(VLOOKUP(C58,C$2:C57,1,FALSE)),H57+1,H57)</f>
        <v>6</v>
      </c>
      <c r="I58">
        <f>IF(ISNA(VLOOKUP(C58,C$2:H57,6,FALSE)),H58,VLOOKUP(C58,C$2:H57,6,FALSE))</f>
        <v>6</v>
      </c>
      <c r="K58">
        <f>IF(ISNA(VLOOKUP(F58,F$2:F57,1,FALSE)),K57+1,K57)</f>
        <v>2</v>
      </c>
      <c r="L58">
        <f>IF(ISNA(VLOOKUP(F58,F$2:K57,6,FALSE)),K58,VLOOKUP(F58,F$2:K57,6,FALSE))</f>
        <v>2</v>
      </c>
      <c r="N58" t="str">
        <f t="shared" si="3"/>
        <v>02.006</v>
      </c>
      <c r="O58" t="s">
        <v>570</v>
      </c>
      <c r="P58" t="s">
        <v>24</v>
      </c>
      <c r="Q58" t="str">
        <f t="shared" si="4"/>
        <v>数据收集</v>
      </c>
      <c r="R58" t="s">
        <v>24</v>
      </c>
      <c r="S58" t="str">
        <f t="shared" si="5"/>
        <v>数据收集_问卷调查</v>
      </c>
      <c r="T58" t="s">
        <v>24</v>
      </c>
      <c r="U58" t="str">
        <f t="shared" si="6"/>
        <v>5.2 收集需求</v>
      </c>
      <c r="V58" t="s">
        <v>24</v>
      </c>
      <c r="W58" t="str">
        <f t="shared" si="10"/>
        <v>|</v>
      </c>
      <c r="X58" t="str">
        <f t="shared" si="8"/>
        <v/>
      </c>
      <c r="Y58" t="str">
        <f t="shared" si="11"/>
        <v>|</v>
      </c>
      <c r="Z58" t="str">
        <f t="shared" si="9"/>
        <v>数据收集_问卷调查</v>
      </c>
      <c r="AA58" t="str">
        <f t="shared" si="12"/>
        <v>|</v>
      </c>
      <c r="AB58" t="str">
        <f t="shared" si="13"/>
        <v>5.2 收集需求</v>
      </c>
      <c r="AC58" t="str">
        <f t="shared" si="14"/>
        <v>|</v>
      </c>
    </row>
    <row r="59" spans="2:29">
      <c r="B59" s="2" t="s">
        <v>299</v>
      </c>
      <c r="C59" t="str">
        <f t="shared" si="2"/>
        <v>数据收集_问卷调查</v>
      </c>
      <c r="F59" t="s">
        <v>310</v>
      </c>
      <c r="G59" s="3" t="s">
        <v>355</v>
      </c>
      <c r="H59">
        <f>IF(ISNA(VLOOKUP(C59,C$2:C58,1,FALSE)),H58+1,H58)</f>
        <v>6</v>
      </c>
      <c r="I59">
        <f>IF(ISNA(VLOOKUP(C59,C$2:H58,6,FALSE)),H59,VLOOKUP(C59,C$2:H58,6,FALSE))</f>
        <v>6</v>
      </c>
      <c r="K59">
        <f>IF(ISNA(VLOOKUP(F59,F$2:F58,1,FALSE)),K58+1,K58)</f>
        <v>2</v>
      </c>
      <c r="L59">
        <f>IF(ISNA(VLOOKUP(F59,F$2:K58,6,FALSE)),K59,VLOOKUP(F59,F$2:K58,6,FALSE))</f>
        <v>2</v>
      </c>
      <c r="N59" t="str">
        <f t="shared" si="3"/>
        <v>02.006</v>
      </c>
      <c r="O59" t="s">
        <v>570</v>
      </c>
      <c r="P59" t="s">
        <v>24</v>
      </c>
      <c r="Q59" t="str">
        <f t="shared" si="4"/>
        <v>数据收集</v>
      </c>
      <c r="R59" t="s">
        <v>24</v>
      </c>
      <c r="S59" t="str">
        <f t="shared" si="5"/>
        <v>数据收集_问卷调查</v>
      </c>
      <c r="T59" t="s">
        <v>24</v>
      </c>
      <c r="U59" t="str">
        <f t="shared" si="6"/>
        <v>13.1 识别相关方</v>
      </c>
      <c r="V59" t="s">
        <v>24</v>
      </c>
      <c r="W59" t="str">
        <f t="shared" si="10"/>
        <v>|</v>
      </c>
      <c r="X59" t="str">
        <f t="shared" si="8"/>
        <v/>
      </c>
      <c r="Y59" t="str">
        <f t="shared" si="11"/>
        <v>|</v>
      </c>
      <c r="Z59" t="str">
        <f t="shared" si="9"/>
        <v/>
      </c>
      <c r="AA59" t="str">
        <f t="shared" si="12"/>
        <v>|</v>
      </c>
      <c r="AB59" t="str">
        <f t="shared" si="13"/>
        <v>13.1 识别相关方</v>
      </c>
      <c r="AC59" t="str">
        <f t="shared" si="14"/>
        <v>|</v>
      </c>
    </row>
    <row r="60" spans="2:29">
      <c r="B60" s="2" t="s">
        <v>271</v>
      </c>
      <c r="C60" t="str">
        <f t="shared" si="2"/>
        <v>数据收集_标杆对照</v>
      </c>
      <c r="F60" s="4" t="s">
        <v>310</v>
      </c>
      <c r="G60" s="3" t="s">
        <v>356</v>
      </c>
      <c r="H60">
        <f>IF(ISNA(VLOOKUP(C60,C$2:C59,1,FALSE)),H59+1,H59)</f>
        <v>7</v>
      </c>
      <c r="I60">
        <f>IF(ISNA(VLOOKUP(C60,C$2:H59,6,FALSE)),H60,VLOOKUP(C60,C$2:H59,6,FALSE))</f>
        <v>7</v>
      </c>
      <c r="K60">
        <f>IF(ISNA(VLOOKUP(F60,F$2:F59,1,FALSE)),K59+1,K59)</f>
        <v>2</v>
      </c>
      <c r="L60">
        <f>IF(ISNA(VLOOKUP(F60,F$2:K59,6,FALSE)),K60,VLOOKUP(F60,F$2:K59,6,FALSE))</f>
        <v>2</v>
      </c>
      <c r="N60" t="str">
        <f t="shared" si="3"/>
        <v>02.007</v>
      </c>
      <c r="O60" t="s">
        <v>571</v>
      </c>
      <c r="P60" t="s">
        <v>24</v>
      </c>
      <c r="Q60" t="str">
        <f t="shared" si="4"/>
        <v>数据收集</v>
      </c>
      <c r="R60" t="s">
        <v>24</v>
      </c>
      <c r="S60" t="str">
        <f t="shared" si="5"/>
        <v>数据收集_标杆对照</v>
      </c>
      <c r="T60" t="s">
        <v>24</v>
      </c>
      <c r="U60" t="str">
        <f t="shared" si="6"/>
        <v>5.2 收集需求</v>
      </c>
      <c r="V60" t="s">
        <v>24</v>
      </c>
      <c r="W60" t="str">
        <f t="shared" si="10"/>
        <v>|</v>
      </c>
      <c r="X60" t="str">
        <f t="shared" si="8"/>
        <v/>
      </c>
      <c r="Y60" t="str">
        <f t="shared" si="11"/>
        <v>|</v>
      </c>
      <c r="Z60" t="str">
        <f t="shared" si="9"/>
        <v>数据收集_标杆对照</v>
      </c>
      <c r="AA60" t="str">
        <f t="shared" si="12"/>
        <v>|</v>
      </c>
      <c r="AB60" t="str">
        <f t="shared" si="13"/>
        <v>5.2 收集需求</v>
      </c>
      <c r="AC60" t="str">
        <f t="shared" si="14"/>
        <v>|</v>
      </c>
    </row>
    <row r="61" spans="2:29">
      <c r="B61" s="2" t="s">
        <v>283</v>
      </c>
      <c r="C61" t="str">
        <f t="shared" si="2"/>
        <v>数据收集_标杆对照</v>
      </c>
      <c r="D61" s="3"/>
      <c r="F61" t="s">
        <v>310</v>
      </c>
      <c r="G61" s="3" t="s">
        <v>356</v>
      </c>
      <c r="H61">
        <f>IF(ISNA(VLOOKUP(C61,C$2:C60,1,FALSE)),H60+1,H60)</f>
        <v>7</v>
      </c>
      <c r="I61">
        <f>IF(ISNA(VLOOKUP(C61,C$2:H60,6,FALSE)),H61,VLOOKUP(C61,C$2:H60,6,FALSE))</f>
        <v>7</v>
      </c>
      <c r="K61">
        <f>IF(ISNA(VLOOKUP(F61,F$2:F60,1,FALSE)),K60+1,K60)</f>
        <v>2</v>
      </c>
      <c r="L61">
        <f>IF(ISNA(VLOOKUP(F61,F$2:K60,6,FALSE)),K61,VLOOKUP(F61,F$2:K60,6,FALSE))</f>
        <v>2</v>
      </c>
      <c r="N61" t="str">
        <f t="shared" si="3"/>
        <v>02.007</v>
      </c>
      <c r="O61" t="s">
        <v>571</v>
      </c>
      <c r="P61" t="s">
        <v>24</v>
      </c>
      <c r="Q61" t="str">
        <f t="shared" si="4"/>
        <v>数据收集</v>
      </c>
      <c r="R61" t="s">
        <v>24</v>
      </c>
      <c r="S61" t="str">
        <f t="shared" si="5"/>
        <v>数据收集_标杆对照</v>
      </c>
      <c r="T61" t="s">
        <v>24</v>
      </c>
      <c r="U61" t="str">
        <f t="shared" si="6"/>
        <v>8.1 规划质量管理</v>
      </c>
      <c r="V61" t="s">
        <v>24</v>
      </c>
      <c r="W61" t="str">
        <f t="shared" si="10"/>
        <v>|</v>
      </c>
      <c r="X61" t="str">
        <f t="shared" si="8"/>
        <v/>
      </c>
      <c r="Y61" t="str">
        <f t="shared" si="11"/>
        <v>|</v>
      </c>
      <c r="Z61" t="str">
        <f t="shared" si="9"/>
        <v/>
      </c>
      <c r="AA61" t="str">
        <f t="shared" si="12"/>
        <v>|</v>
      </c>
      <c r="AB61" t="str">
        <f t="shared" si="13"/>
        <v>8.1 规划质量管理</v>
      </c>
      <c r="AC61" t="str">
        <f t="shared" si="14"/>
        <v>|</v>
      </c>
    </row>
    <row r="62" spans="2:29">
      <c r="B62" s="2" t="s">
        <v>300</v>
      </c>
      <c r="C62" t="str">
        <f t="shared" si="2"/>
        <v>数据收集_标杆对照</v>
      </c>
      <c r="F62" t="s">
        <v>310</v>
      </c>
      <c r="G62" s="3" t="s">
        <v>356</v>
      </c>
      <c r="H62">
        <f>IF(ISNA(VLOOKUP(C62,C$2:C61,1,FALSE)),H61+1,H61)</f>
        <v>7</v>
      </c>
      <c r="I62">
        <f>IF(ISNA(VLOOKUP(C62,C$2:H61,6,FALSE)),H62,VLOOKUP(C62,C$2:H61,6,FALSE))</f>
        <v>7</v>
      </c>
      <c r="K62">
        <f>IF(ISNA(VLOOKUP(F62,F$2:F61,1,FALSE)),K61+1,K61)</f>
        <v>2</v>
      </c>
      <c r="L62">
        <f>IF(ISNA(VLOOKUP(F62,F$2:K61,6,FALSE)),K62,VLOOKUP(F62,F$2:K61,6,FALSE))</f>
        <v>2</v>
      </c>
      <c r="N62" t="str">
        <f t="shared" si="3"/>
        <v>02.007</v>
      </c>
      <c r="O62" t="s">
        <v>571</v>
      </c>
      <c r="P62" t="s">
        <v>24</v>
      </c>
      <c r="Q62" t="str">
        <f t="shared" si="4"/>
        <v>数据收集</v>
      </c>
      <c r="R62" t="s">
        <v>24</v>
      </c>
      <c r="S62" t="str">
        <f t="shared" si="5"/>
        <v>数据收集_标杆对照</v>
      </c>
      <c r="T62" t="s">
        <v>24</v>
      </c>
      <c r="U62" t="str">
        <f t="shared" si="6"/>
        <v>13.2 规划相关方参与</v>
      </c>
      <c r="V62" t="s">
        <v>24</v>
      </c>
      <c r="W62" t="str">
        <f t="shared" si="10"/>
        <v>|</v>
      </c>
      <c r="X62" t="str">
        <f t="shared" si="8"/>
        <v/>
      </c>
      <c r="Y62" t="str">
        <f t="shared" si="11"/>
        <v>|</v>
      </c>
      <c r="Z62" t="str">
        <f t="shared" si="9"/>
        <v/>
      </c>
      <c r="AA62" t="str">
        <f t="shared" si="12"/>
        <v>|</v>
      </c>
      <c r="AB62" t="str">
        <f t="shared" si="13"/>
        <v>13.2 规划相关方参与</v>
      </c>
      <c r="AC62" t="str">
        <f t="shared" si="14"/>
        <v>|</v>
      </c>
    </row>
    <row r="63" spans="2:29">
      <c r="B63" s="2" t="s">
        <v>40</v>
      </c>
      <c r="C63" t="str">
        <f t="shared" si="2"/>
        <v>数据收集_市场调研</v>
      </c>
      <c r="F63" t="s">
        <v>310</v>
      </c>
      <c r="G63" s="3" t="s">
        <v>546</v>
      </c>
      <c r="H63">
        <f>IF(ISNA(VLOOKUP(C63,C$2:C62,1,FALSE)),H62+1,H62)</f>
        <v>8</v>
      </c>
      <c r="I63">
        <f>IF(ISNA(VLOOKUP(C63,C$2:H62,6,FALSE)),H63,VLOOKUP(C63,C$2:H62,6,FALSE))</f>
        <v>8</v>
      </c>
      <c r="K63">
        <f>IF(ISNA(VLOOKUP(F63,F$2:F62,1,FALSE)),K62+1,K62)</f>
        <v>2</v>
      </c>
      <c r="L63">
        <f>IF(ISNA(VLOOKUP(F63,F$2:K62,6,FALSE)),K63,VLOOKUP(F63,F$2:K62,6,FALSE))</f>
        <v>2</v>
      </c>
      <c r="N63" t="str">
        <f t="shared" si="3"/>
        <v>02.008</v>
      </c>
      <c r="O63" t="s">
        <v>572</v>
      </c>
      <c r="P63" t="s">
        <v>24</v>
      </c>
      <c r="Q63" t="str">
        <f t="shared" si="4"/>
        <v>数据收集</v>
      </c>
      <c r="R63" t="s">
        <v>24</v>
      </c>
      <c r="S63" t="str">
        <f t="shared" si="5"/>
        <v>数据收集_市场调研</v>
      </c>
      <c r="T63" t="s">
        <v>24</v>
      </c>
      <c r="U63" t="str">
        <f t="shared" si="6"/>
        <v>12.1 规划采购管理</v>
      </c>
      <c r="V63" t="s">
        <v>24</v>
      </c>
      <c r="W63" t="str">
        <f t="shared" si="10"/>
        <v>|</v>
      </c>
      <c r="X63" t="str">
        <f t="shared" si="8"/>
        <v/>
      </c>
      <c r="Y63" t="str">
        <f t="shared" si="11"/>
        <v>|</v>
      </c>
      <c r="Z63" t="str">
        <f t="shared" si="9"/>
        <v>数据收集_市场调研</v>
      </c>
      <c r="AA63" t="str">
        <f t="shared" si="12"/>
        <v>|</v>
      </c>
      <c r="AB63" t="str">
        <f t="shared" si="13"/>
        <v>12.1 规划采购管理</v>
      </c>
      <c r="AC63" t="str">
        <f t="shared" si="14"/>
        <v>|</v>
      </c>
    </row>
    <row r="64" ht="44" spans="2:29">
      <c r="B64" t="s">
        <v>56</v>
      </c>
      <c r="C64" t="str">
        <f t="shared" si="2"/>
        <v>人际关系与团队技能_冲突管理</v>
      </c>
      <c r="E64" t="s">
        <v>308</v>
      </c>
      <c r="F64" s="4" t="s">
        <v>315</v>
      </c>
      <c r="G64" s="3" t="s">
        <v>316</v>
      </c>
      <c r="H64">
        <f>IF(ISNA(VLOOKUP(C64,C$2:C63,1,FALSE)),H63+1,H63)</f>
        <v>9</v>
      </c>
      <c r="I64">
        <f>IF(ISNA(VLOOKUP(C64,C$2:H63,6,FALSE)),H64,VLOOKUP(C64,C$2:H63,6,FALSE))</f>
        <v>9</v>
      </c>
      <c r="K64">
        <f>IF(ISNA(VLOOKUP(F64,F$2:F63,1,FALSE)),K63+1,K63)</f>
        <v>3</v>
      </c>
      <c r="L64">
        <f>IF(ISNA(VLOOKUP(F64,F$2:K63,6,FALSE)),K64,VLOOKUP(F64,F$2:K63,6,FALSE))</f>
        <v>3</v>
      </c>
      <c r="N64" t="str">
        <f t="shared" si="3"/>
        <v>03.009</v>
      </c>
      <c r="O64" t="s">
        <v>573</v>
      </c>
      <c r="P64" t="s">
        <v>24</v>
      </c>
      <c r="Q64" t="str">
        <f t="shared" si="4"/>
        <v>人际关系与团队技能</v>
      </c>
      <c r="R64" t="s">
        <v>24</v>
      </c>
      <c r="S64" t="str">
        <f t="shared" si="5"/>
        <v>人际关系与团队技能_冲突管理</v>
      </c>
      <c r="T64" t="s">
        <v>24</v>
      </c>
      <c r="U64" t="str">
        <f t="shared" si="6"/>
        <v>4.1 制定项目章程</v>
      </c>
      <c r="V64" t="s">
        <v>24</v>
      </c>
      <c r="W64" t="str">
        <f t="shared" si="10"/>
        <v>|</v>
      </c>
      <c r="X64" t="str">
        <f t="shared" si="8"/>
        <v>[人际关系与团队技能](工具-人际关系与团队技能)</v>
      </c>
      <c r="Y64" t="str">
        <f t="shared" si="11"/>
        <v>|</v>
      </c>
      <c r="Z64" t="str">
        <f t="shared" si="9"/>
        <v>人际关系与团队技能_冲突管理</v>
      </c>
      <c r="AA64" t="str">
        <f t="shared" si="12"/>
        <v>|</v>
      </c>
      <c r="AB64" t="str">
        <f t="shared" si="13"/>
        <v>4.1 制定项目章程</v>
      </c>
      <c r="AC64" t="str">
        <f t="shared" si="14"/>
        <v>|</v>
      </c>
    </row>
    <row r="65" ht="44" spans="2:29">
      <c r="B65" s="2" t="s">
        <v>268</v>
      </c>
      <c r="C65" t="str">
        <f t="shared" si="2"/>
        <v>人际关系与团队技能_冲突管理</v>
      </c>
      <c r="E65" t="s">
        <v>308</v>
      </c>
      <c r="F65" s="4" t="s">
        <v>315</v>
      </c>
      <c r="G65" s="3" t="s">
        <v>316</v>
      </c>
      <c r="H65">
        <f>IF(ISNA(VLOOKUP(C65,C$2:C64,1,FALSE)),H64+1,H64)</f>
        <v>9</v>
      </c>
      <c r="I65">
        <f>IF(ISNA(VLOOKUP(C65,C$2:H64,6,FALSE)),H65,VLOOKUP(C65,C$2:H64,6,FALSE))</f>
        <v>9</v>
      </c>
      <c r="K65">
        <f>IF(ISNA(VLOOKUP(F65,F$2:F64,1,FALSE)),K64+1,K64)</f>
        <v>3</v>
      </c>
      <c r="L65">
        <f>IF(ISNA(VLOOKUP(F65,F$2:K64,6,FALSE)),K65,VLOOKUP(F65,F$2:K64,6,FALSE))</f>
        <v>3</v>
      </c>
      <c r="N65" t="str">
        <f t="shared" si="3"/>
        <v>03.009</v>
      </c>
      <c r="O65" t="s">
        <v>573</v>
      </c>
      <c r="P65" t="s">
        <v>24</v>
      </c>
      <c r="Q65" t="str">
        <f t="shared" si="4"/>
        <v>人际关系与团队技能</v>
      </c>
      <c r="R65" t="s">
        <v>24</v>
      </c>
      <c r="S65" t="str">
        <f t="shared" si="5"/>
        <v>人际关系与团队技能_冲突管理</v>
      </c>
      <c r="T65" t="s">
        <v>24</v>
      </c>
      <c r="U65" t="str">
        <f t="shared" si="6"/>
        <v>4.2 制定项目管理计划</v>
      </c>
      <c r="V65" t="s">
        <v>24</v>
      </c>
      <c r="W65" t="str">
        <f t="shared" si="10"/>
        <v>|</v>
      </c>
      <c r="X65" t="str">
        <f t="shared" si="8"/>
        <v/>
      </c>
      <c r="Y65" t="str">
        <f t="shared" si="11"/>
        <v>|</v>
      </c>
      <c r="Z65" t="str">
        <f t="shared" si="9"/>
        <v/>
      </c>
      <c r="AA65" t="str">
        <f t="shared" si="12"/>
        <v>|</v>
      </c>
      <c r="AB65" t="str">
        <f t="shared" si="13"/>
        <v>4.2 制定项目管理计划</v>
      </c>
      <c r="AC65" t="str">
        <f t="shared" si="14"/>
        <v>|</v>
      </c>
    </row>
    <row r="66" spans="2:29">
      <c r="B66" s="2" t="s">
        <v>63</v>
      </c>
      <c r="C66" t="str">
        <f t="shared" si="2"/>
        <v>人际关系与团队技能_冲突管理</v>
      </c>
      <c r="F66" t="s">
        <v>315</v>
      </c>
      <c r="G66" s="3" t="s">
        <v>316</v>
      </c>
      <c r="H66">
        <f>IF(ISNA(VLOOKUP(C66,C$2:C65,1,FALSE)),H65+1,H65)</f>
        <v>9</v>
      </c>
      <c r="I66">
        <f>IF(ISNA(VLOOKUP(C66,C$2:H65,6,FALSE)),H66,VLOOKUP(C66,C$2:H65,6,FALSE))</f>
        <v>9</v>
      </c>
      <c r="K66">
        <f>IF(ISNA(VLOOKUP(F66,F$2:F65,1,FALSE)),K65+1,K65)</f>
        <v>3</v>
      </c>
      <c r="L66">
        <f>IF(ISNA(VLOOKUP(F66,F$2:K65,6,FALSE)),K66,VLOOKUP(F66,F$2:K65,6,FALSE))</f>
        <v>3</v>
      </c>
      <c r="N66" t="str">
        <f t="shared" si="3"/>
        <v>03.009</v>
      </c>
      <c r="O66" t="s">
        <v>573</v>
      </c>
      <c r="P66" t="s">
        <v>24</v>
      </c>
      <c r="Q66" t="str">
        <f t="shared" si="4"/>
        <v>人际关系与团队技能</v>
      </c>
      <c r="R66" t="s">
        <v>24</v>
      </c>
      <c r="S66" t="str">
        <f t="shared" si="5"/>
        <v>人际关系与团队技能_冲突管理</v>
      </c>
      <c r="T66" t="s">
        <v>24</v>
      </c>
      <c r="U66" t="str">
        <f t="shared" si="6"/>
        <v>9.4 建设团队</v>
      </c>
      <c r="V66" t="s">
        <v>24</v>
      </c>
      <c r="W66" t="str">
        <f t="shared" si="10"/>
        <v>|</v>
      </c>
      <c r="X66" t="str">
        <f t="shared" si="8"/>
        <v/>
      </c>
      <c r="Y66" t="str">
        <f t="shared" si="11"/>
        <v>|</v>
      </c>
      <c r="Z66" t="str">
        <f t="shared" si="9"/>
        <v/>
      </c>
      <c r="AA66" t="str">
        <f t="shared" si="12"/>
        <v>|</v>
      </c>
      <c r="AB66" t="str">
        <f t="shared" si="13"/>
        <v>9.4 建设团队</v>
      </c>
      <c r="AC66" t="str">
        <f t="shared" si="14"/>
        <v>|</v>
      </c>
    </row>
    <row r="67" spans="2:29">
      <c r="B67" s="2" t="s">
        <v>65</v>
      </c>
      <c r="C67" t="str">
        <f t="shared" ref="C67:C130" si="15">IF(G67="",F67,F67&amp;"_"&amp;G67)</f>
        <v>人际关系与团队技能_冲突管理</v>
      </c>
      <c r="F67" t="s">
        <v>315</v>
      </c>
      <c r="G67" s="3" t="s">
        <v>316</v>
      </c>
      <c r="H67">
        <f>IF(ISNA(VLOOKUP(C67,C$2:C66,1,FALSE)),H66+1,H66)</f>
        <v>9</v>
      </c>
      <c r="I67">
        <f>IF(ISNA(VLOOKUP(C67,C$2:H66,6,FALSE)),H67,VLOOKUP(C67,C$2:H66,6,FALSE))</f>
        <v>9</v>
      </c>
      <c r="K67">
        <f>IF(ISNA(VLOOKUP(F67,F$2:F66,1,FALSE)),K66+1,K66)</f>
        <v>3</v>
      </c>
      <c r="L67">
        <f>IF(ISNA(VLOOKUP(F67,F$2:K66,6,FALSE)),K67,VLOOKUP(F67,F$2:K66,6,FALSE))</f>
        <v>3</v>
      </c>
      <c r="N67" t="str">
        <f t="shared" ref="N67:N130" si="16">REPT("0",2-LEN(L67))&amp;L67&amp;"."&amp;REPT("0",3-LEN(I67))&amp;I67</f>
        <v>03.009</v>
      </c>
      <c r="O67" t="s">
        <v>573</v>
      </c>
      <c r="P67" t="s">
        <v>24</v>
      </c>
      <c r="Q67" t="str">
        <f t="shared" ref="Q67:Q130" si="17">F67</f>
        <v>人际关系与团队技能</v>
      </c>
      <c r="R67" t="s">
        <v>24</v>
      </c>
      <c r="S67" t="str">
        <f t="shared" ref="S67:S130" si="18">C67</f>
        <v>人际关系与团队技能_冲突管理</v>
      </c>
      <c r="T67" t="s">
        <v>24</v>
      </c>
      <c r="U67" t="str">
        <f t="shared" ref="U67:U130" si="19">B67</f>
        <v>9.5 管理团队</v>
      </c>
      <c r="V67" t="s">
        <v>24</v>
      </c>
      <c r="W67" t="str">
        <f t="shared" si="10"/>
        <v>|</v>
      </c>
      <c r="X67" t="str">
        <f t="shared" ref="X67:X130" si="20">IF(Q67&lt;&gt;Q66,"["&amp;Q67&amp;"](工具-"&amp;Q67&amp;")","")</f>
        <v/>
      </c>
      <c r="Y67" t="str">
        <f t="shared" si="11"/>
        <v>|</v>
      </c>
      <c r="Z67" t="str">
        <f t="shared" ref="Z67:Z130" si="21">IF(S67&lt;&gt;S66,S67,"")</f>
        <v/>
      </c>
      <c r="AA67" t="str">
        <f t="shared" si="12"/>
        <v>|</v>
      </c>
      <c r="AB67" t="str">
        <f t="shared" si="13"/>
        <v>9.5 管理团队</v>
      </c>
      <c r="AC67" t="str">
        <f t="shared" si="14"/>
        <v>|</v>
      </c>
    </row>
    <row r="68" spans="2:29">
      <c r="B68" s="2" t="s">
        <v>290</v>
      </c>
      <c r="C68" t="str">
        <f t="shared" si="15"/>
        <v>人际关系与团队技能_冲突管理</v>
      </c>
      <c r="F68" t="s">
        <v>315</v>
      </c>
      <c r="G68" s="3" t="s">
        <v>316</v>
      </c>
      <c r="H68">
        <f>IF(ISNA(VLOOKUP(C68,C$2:C67,1,FALSE)),H67+1,H67)</f>
        <v>9</v>
      </c>
      <c r="I68">
        <f>IF(ISNA(VLOOKUP(C68,C$2:H67,6,FALSE)),H68,VLOOKUP(C68,C$2:H67,6,FALSE))</f>
        <v>9</v>
      </c>
      <c r="K68">
        <f>IF(ISNA(VLOOKUP(F68,F$2:F67,1,FALSE)),K67+1,K67)</f>
        <v>3</v>
      </c>
      <c r="L68">
        <f>IF(ISNA(VLOOKUP(F68,F$2:K67,6,FALSE)),K68,VLOOKUP(F68,F$2:K67,6,FALSE))</f>
        <v>3</v>
      </c>
      <c r="N68" t="str">
        <f t="shared" si="16"/>
        <v>03.009</v>
      </c>
      <c r="O68" t="s">
        <v>573</v>
      </c>
      <c r="P68" t="s">
        <v>24</v>
      </c>
      <c r="Q68" t="str">
        <f t="shared" si="17"/>
        <v>人际关系与团队技能</v>
      </c>
      <c r="R68" t="s">
        <v>24</v>
      </c>
      <c r="S68" t="str">
        <f t="shared" si="18"/>
        <v>人际关系与团队技能_冲突管理</v>
      </c>
      <c r="T68" t="s">
        <v>24</v>
      </c>
      <c r="U68" t="str">
        <f t="shared" si="19"/>
        <v>10.2 管理沟通</v>
      </c>
      <c r="V68" t="s">
        <v>24</v>
      </c>
      <c r="W68" t="str">
        <f t="shared" ref="W68:W131" si="22">P68</f>
        <v>|</v>
      </c>
      <c r="X68" t="str">
        <f t="shared" si="20"/>
        <v/>
      </c>
      <c r="Y68" t="str">
        <f t="shared" ref="Y68:Y131" si="23">R68</f>
        <v>|</v>
      </c>
      <c r="Z68" t="str">
        <f t="shared" si="21"/>
        <v/>
      </c>
      <c r="AA68" t="str">
        <f t="shared" ref="AA68:AA131" si="24">T68</f>
        <v>|</v>
      </c>
      <c r="AB68" t="str">
        <f t="shared" ref="AB68:AB131" si="25">U68</f>
        <v>10.2 管理沟通</v>
      </c>
      <c r="AC68" t="str">
        <f t="shared" ref="AC68:AC131" si="26">V68</f>
        <v>|</v>
      </c>
    </row>
    <row r="69" spans="2:29">
      <c r="B69" s="2" t="s">
        <v>301</v>
      </c>
      <c r="C69" t="str">
        <f t="shared" si="15"/>
        <v>人际关系与团队技能_冲突管理</v>
      </c>
      <c r="F69" t="s">
        <v>315</v>
      </c>
      <c r="G69" s="3" t="s">
        <v>316</v>
      </c>
      <c r="H69">
        <f>IF(ISNA(VLOOKUP(C69,C$2:C68,1,FALSE)),H68+1,H68)</f>
        <v>9</v>
      </c>
      <c r="I69">
        <f>IF(ISNA(VLOOKUP(C69,C$2:H68,6,FALSE)),H69,VLOOKUP(C69,C$2:H68,6,FALSE))</f>
        <v>9</v>
      </c>
      <c r="K69">
        <f>IF(ISNA(VLOOKUP(F69,F$2:F68,1,FALSE)),K68+1,K68)</f>
        <v>3</v>
      </c>
      <c r="L69">
        <f>IF(ISNA(VLOOKUP(F69,F$2:K68,6,FALSE)),K69,VLOOKUP(F69,F$2:K68,6,FALSE))</f>
        <v>3</v>
      </c>
      <c r="N69" t="str">
        <f t="shared" si="16"/>
        <v>03.009</v>
      </c>
      <c r="O69" t="s">
        <v>573</v>
      </c>
      <c r="P69" t="s">
        <v>24</v>
      </c>
      <c r="Q69" t="str">
        <f t="shared" si="17"/>
        <v>人际关系与团队技能</v>
      </c>
      <c r="R69" t="s">
        <v>24</v>
      </c>
      <c r="S69" t="str">
        <f t="shared" si="18"/>
        <v>人际关系与团队技能_冲突管理</v>
      </c>
      <c r="T69" t="s">
        <v>24</v>
      </c>
      <c r="U69" t="str">
        <f t="shared" si="19"/>
        <v>13.3 管理相关方参与</v>
      </c>
      <c r="V69" t="s">
        <v>24</v>
      </c>
      <c r="W69" t="str">
        <f t="shared" si="22"/>
        <v>|</v>
      </c>
      <c r="X69" t="str">
        <f t="shared" si="20"/>
        <v/>
      </c>
      <c r="Y69" t="str">
        <f t="shared" si="23"/>
        <v>|</v>
      </c>
      <c r="Z69" t="str">
        <f t="shared" si="21"/>
        <v/>
      </c>
      <c r="AA69" t="str">
        <f t="shared" si="24"/>
        <v>|</v>
      </c>
      <c r="AB69" t="str">
        <f t="shared" si="25"/>
        <v>13.3 管理相关方参与</v>
      </c>
      <c r="AC69" t="str">
        <f t="shared" si="26"/>
        <v>|</v>
      </c>
    </row>
    <row r="70" ht="44" spans="2:29">
      <c r="B70" t="s">
        <v>56</v>
      </c>
      <c r="C70" t="str">
        <f t="shared" si="15"/>
        <v>人际关系与团队技能_引导</v>
      </c>
      <c r="E70" t="s">
        <v>308</v>
      </c>
      <c r="F70" s="4" t="s">
        <v>315</v>
      </c>
      <c r="G70" s="3" t="s">
        <v>318</v>
      </c>
      <c r="H70">
        <f>IF(ISNA(VLOOKUP(C70,C$2:C69,1,FALSE)),H69+1,H69)</f>
        <v>10</v>
      </c>
      <c r="I70">
        <f>IF(ISNA(VLOOKUP(C70,C$2:H69,6,FALSE)),H70,VLOOKUP(C70,C$2:H69,6,FALSE))</f>
        <v>10</v>
      </c>
      <c r="K70">
        <f>IF(ISNA(VLOOKUP(F70,F$2:F69,1,FALSE)),K69+1,K69)</f>
        <v>3</v>
      </c>
      <c r="L70">
        <f>IF(ISNA(VLOOKUP(F70,F$2:K69,6,FALSE)),K70,VLOOKUP(F70,F$2:K69,6,FALSE))</f>
        <v>3</v>
      </c>
      <c r="N70" t="str">
        <f t="shared" si="16"/>
        <v>03.010</v>
      </c>
      <c r="O70" t="s">
        <v>574</v>
      </c>
      <c r="P70" t="s">
        <v>24</v>
      </c>
      <c r="Q70" t="str">
        <f t="shared" si="17"/>
        <v>人际关系与团队技能</v>
      </c>
      <c r="R70" t="s">
        <v>24</v>
      </c>
      <c r="S70" t="str">
        <f t="shared" si="18"/>
        <v>人际关系与团队技能_引导</v>
      </c>
      <c r="T70" t="s">
        <v>24</v>
      </c>
      <c r="U70" t="str">
        <f t="shared" si="19"/>
        <v>4.1 制定项目章程</v>
      </c>
      <c r="V70" t="s">
        <v>24</v>
      </c>
      <c r="W70" t="str">
        <f t="shared" si="22"/>
        <v>|</v>
      </c>
      <c r="X70" t="str">
        <f t="shared" si="20"/>
        <v/>
      </c>
      <c r="Y70" t="str">
        <f t="shared" si="23"/>
        <v>|</v>
      </c>
      <c r="Z70" t="str">
        <f t="shared" si="21"/>
        <v>人际关系与团队技能_引导</v>
      </c>
      <c r="AA70" t="str">
        <f t="shared" si="24"/>
        <v>|</v>
      </c>
      <c r="AB70" t="str">
        <f t="shared" si="25"/>
        <v>4.1 制定项目章程</v>
      </c>
      <c r="AC70" t="str">
        <f t="shared" si="26"/>
        <v>|</v>
      </c>
    </row>
    <row r="71" ht="44" spans="2:29">
      <c r="B71" s="2" t="s">
        <v>268</v>
      </c>
      <c r="C71" t="str">
        <f t="shared" si="15"/>
        <v>人际关系与团队技能_引导</v>
      </c>
      <c r="E71" t="s">
        <v>308</v>
      </c>
      <c r="F71" s="4" t="s">
        <v>315</v>
      </c>
      <c r="G71" s="3" t="s">
        <v>318</v>
      </c>
      <c r="H71">
        <f>IF(ISNA(VLOOKUP(C71,C$2:C70,1,FALSE)),H70+1,H70)</f>
        <v>10</v>
      </c>
      <c r="I71">
        <f>IF(ISNA(VLOOKUP(C71,C$2:H70,6,FALSE)),H71,VLOOKUP(C71,C$2:H70,6,FALSE))</f>
        <v>10</v>
      </c>
      <c r="K71">
        <f>IF(ISNA(VLOOKUP(F71,F$2:F70,1,FALSE)),K70+1,K70)</f>
        <v>3</v>
      </c>
      <c r="L71">
        <f>IF(ISNA(VLOOKUP(F71,F$2:K70,6,FALSE)),K71,VLOOKUP(F71,F$2:K70,6,FALSE))</f>
        <v>3</v>
      </c>
      <c r="N71" t="str">
        <f t="shared" si="16"/>
        <v>03.010</v>
      </c>
      <c r="O71" t="s">
        <v>574</v>
      </c>
      <c r="P71" t="s">
        <v>24</v>
      </c>
      <c r="Q71" t="str">
        <f t="shared" si="17"/>
        <v>人际关系与团队技能</v>
      </c>
      <c r="R71" t="s">
        <v>24</v>
      </c>
      <c r="S71" t="str">
        <f t="shared" si="18"/>
        <v>人际关系与团队技能_引导</v>
      </c>
      <c r="T71" t="s">
        <v>24</v>
      </c>
      <c r="U71" t="str">
        <f t="shared" si="19"/>
        <v>4.2 制定项目管理计划</v>
      </c>
      <c r="V71" t="s">
        <v>24</v>
      </c>
      <c r="W71" t="str">
        <f t="shared" si="22"/>
        <v>|</v>
      </c>
      <c r="X71" t="str">
        <f t="shared" si="20"/>
        <v/>
      </c>
      <c r="Y71" t="str">
        <f t="shared" si="23"/>
        <v>|</v>
      </c>
      <c r="Z71" t="str">
        <f t="shared" si="21"/>
        <v/>
      </c>
      <c r="AA71" t="str">
        <f t="shared" si="24"/>
        <v>|</v>
      </c>
      <c r="AB71" t="str">
        <f t="shared" si="25"/>
        <v>4.2 制定项目管理计划</v>
      </c>
      <c r="AC71" t="str">
        <f t="shared" si="26"/>
        <v>|</v>
      </c>
    </row>
    <row r="72" ht="44" spans="2:29">
      <c r="B72" s="2" t="s">
        <v>33</v>
      </c>
      <c r="C72" t="str">
        <f t="shared" si="15"/>
        <v>人际关系与团队技能_引导</v>
      </c>
      <c r="F72" s="4" t="s">
        <v>315</v>
      </c>
      <c r="G72" s="3" t="s">
        <v>318</v>
      </c>
      <c r="H72">
        <f>IF(ISNA(VLOOKUP(C72,C$2:C71,1,FALSE)),H71+1,H71)</f>
        <v>10</v>
      </c>
      <c r="I72">
        <f>IF(ISNA(VLOOKUP(C72,C$2:H71,6,FALSE)),H72,VLOOKUP(C72,C$2:H71,6,FALSE))</f>
        <v>10</v>
      </c>
      <c r="K72">
        <f>IF(ISNA(VLOOKUP(F72,F$2:F71,1,FALSE)),K71+1,K71)</f>
        <v>3</v>
      </c>
      <c r="L72">
        <f>IF(ISNA(VLOOKUP(F72,F$2:K71,6,FALSE)),K72,VLOOKUP(F72,F$2:K71,6,FALSE))</f>
        <v>3</v>
      </c>
      <c r="N72" t="str">
        <f t="shared" si="16"/>
        <v>03.010</v>
      </c>
      <c r="O72" t="s">
        <v>574</v>
      </c>
      <c r="P72" t="s">
        <v>24</v>
      </c>
      <c r="Q72" t="str">
        <f t="shared" si="17"/>
        <v>人际关系与团队技能</v>
      </c>
      <c r="R72" t="s">
        <v>24</v>
      </c>
      <c r="S72" t="str">
        <f t="shared" si="18"/>
        <v>人际关系与团队技能_引导</v>
      </c>
      <c r="T72" t="s">
        <v>24</v>
      </c>
      <c r="U72" t="str">
        <f t="shared" si="19"/>
        <v>4.4 管理项目知识</v>
      </c>
      <c r="V72" t="s">
        <v>24</v>
      </c>
      <c r="W72" t="str">
        <f t="shared" si="22"/>
        <v>|</v>
      </c>
      <c r="X72" t="str">
        <f t="shared" si="20"/>
        <v/>
      </c>
      <c r="Y72" t="str">
        <f t="shared" si="23"/>
        <v>|</v>
      </c>
      <c r="Z72" t="str">
        <f t="shared" si="21"/>
        <v/>
      </c>
      <c r="AA72" t="str">
        <f t="shared" si="24"/>
        <v>|</v>
      </c>
      <c r="AB72" t="str">
        <f t="shared" si="25"/>
        <v>4.4 管理项目知识</v>
      </c>
      <c r="AC72" t="str">
        <f t="shared" si="26"/>
        <v>|</v>
      </c>
    </row>
    <row r="73" ht="44" spans="2:29">
      <c r="B73" s="2" t="s">
        <v>271</v>
      </c>
      <c r="C73" t="str">
        <f t="shared" si="15"/>
        <v>人际关系与团队技能_引导</v>
      </c>
      <c r="F73" s="4" t="s">
        <v>315</v>
      </c>
      <c r="G73" s="3" t="s">
        <v>318</v>
      </c>
      <c r="H73">
        <f>IF(ISNA(VLOOKUP(C73,C$2:C72,1,FALSE)),H72+1,H72)</f>
        <v>10</v>
      </c>
      <c r="I73">
        <f>IF(ISNA(VLOOKUP(C73,C$2:H72,6,FALSE)),H73,VLOOKUP(C73,C$2:H72,6,FALSE))</f>
        <v>10</v>
      </c>
      <c r="K73">
        <f>IF(ISNA(VLOOKUP(F73,F$2:F72,1,FALSE)),K72+1,K72)</f>
        <v>3</v>
      </c>
      <c r="L73">
        <f>IF(ISNA(VLOOKUP(F73,F$2:K72,6,FALSE)),K73,VLOOKUP(F73,F$2:K72,6,FALSE))</f>
        <v>3</v>
      </c>
      <c r="N73" t="str">
        <f t="shared" si="16"/>
        <v>03.010</v>
      </c>
      <c r="O73" t="s">
        <v>574</v>
      </c>
      <c r="P73" t="s">
        <v>24</v>
      </c>
      <c r="Q73" t="str">
        <f t="shared" si="17"/>
        <v>人际关系与团队技能</v>
      </c>
      <c r="R73" t="s">
        <v>24</v>
      </c>
      <c r="S73" t="str">
        <f t="shared" si="18"/>
        <v>人际关系与团队技能_引导</v>
      </c>
      <c r="T73" t="s">
        <v>24</v>
      </c>
      <c r="U73" t="str">
        <f t="shared" si="19"/>
        <v>5.2 收集需求</v>
      </c>
      <c r="V73" t="s">
        <v>24</v>
      </c>
      <c r="W73" t="str">
        <f t="shared" si="22"/>
        <v>|</v>
      </c>
      <c r="X73" t="str">
        <f t="shared" si="20"/>
        <v/>
      </c>
      <c r="Y73" t="str">
        <f t="shared" si="23"/>
        <v>|</v>
      </c>
      <c r="Z73" t="str">
        <f t="shared" si="21"/>
        <v/>
      </c>
      <c r="AA73" t="str">
        <f t="shared" si="24"/>
        <v>|</v>
      </c>
      <c r="AB73" t="str">
        <f t="shared" si="25"/>
        <v>5.2 收集需求</v>
      </c>
      <c r="AC73" t="str">
        <f t="shared" si="26"/>
        <v>|</v>
      </c>
    </row>
    <row r="74" ht="44" spans="2:29">
      <c r="B74" s="2" t="s">
        <v>272</v>
      </c>
      <c r="C74" t="str">
        <f t="shared" si="15"/>
        <v>人际关系与团队技能_引导</v>
      </c>
      <c r="F74" s="4" t="s">
        <v>315</v>
      </c>
      <c r="G74" s="3" t="s">
        <v>318</v>
      </c>
      <c r="H74">
        <f>IF(ISNA(VLOOKUP(C74,C$2:C73,1,FALSE)),H73+1,H73)</f>
        <v>10</v>
      </c>
      <c r="I74">
        <f>IF(ISNA(VLOOKUP(C74,C$2:H73,6,FALSE)),H74,VLOOKUP(C74,C$2:H73,6,FALSE))</f>
        <v>10</v>
      </c>
      <c r="K74">
        <f>IF(ISNA(VLOOKUP(F74,F$2:F73,1,FALSE)),K73+1,K73)</f>
        <v>3</v>
      </c>
      <c r="L74">
        <f>IF(ISNA(VLOOKUP(F74,F$2:K73,6,FALSE)),K74,VLOOKUP(F74,F$2:K73,6,FALSE))</f>
        <v>3</v>
      </c>
      <c r="N74" t="str">
        <f t="shared" si="16"/>
        <v>03.010</v>
      </c>
      <c r="O74" t="s">
        <v>574</v>
      </c>
      <c r="P74" t="s">
        <v>24</v>
      </c>
      <c r="Q74" t="str">
        <f t="shared" si="17"/>
        <v>人际关系与团队技能</v>
      </c>
      <c r="R74" t="s">
        <v>24</v>
      </c>
      <c r="S74" t="str">
        <f t="shared" si="18"/>
        <v>人际关系与团队技能_引导</v>
      </c>
      <c r="T74" t="s">
        <v>24</v>
      </c>
      <c r="U74" t="str">
        <f t="shared" si="19"/>
        <v>5.3 定义范围</v>
      </c>
      <c r="V74" t="s">
        <v>24</v>
      </c>
      <c r="W74" t="str">
        <f t="shared" si="22"/>
        <v>|</v>
      </c>
      <c r="X74" t="str">
        <f t="shared" si="20"/>
        <v/>
      </c>
      <c r="Y74" t="str">
        <f t="shared" si="23"/>
        <v>|</v>
      </c>
      <c r="Z74" t="str">
        <f t="shared" si="21"/>
        <v/>
      </c>
      <c r="AA74" t="str">
        <f t="shared" si="24"/>
        <v>|</v>
      </c>
      <c r="AB74" t="str">
        <f t="shared" si="25"/>
        <v>5.3 定义范围</v>
      </c>
      <c r="AC74" t="str">
        <f t="shared" si="26"/>
        <v>|</v>
      </c>
    </row>
    <row r="75" spans="2:29">
      <c r="B75" s="2" t="s">
        <v>293</v>
      </c>
      <c r="C75" t="str">
        <f t="shared" si="15"/>
        <v>人际关系与团队技能_引导</v>
      </c>
      <c r="F75" t="s">
        <v>315</v>
      </c>
      <c r="G75" s="3" t="s">
        <v>318</v>
      </c>
      <c r="H75">
        <f>IF(ISNA(VLOOKUP(C75,C$2:C74,1,FALSE)),H74+1,H74)</f>
        <v>10</v>
      </c>
      <c r="I75">
        <f>IF(ISNA(VLOOKUP(C75,C$2:H74,6,FALSE)),H75,VLOOKUP(C75,C$2:H74,6,FALSE))</f>
        <v>10</v>
      </c>
      <c r="K75">
        <f>IF(ISNA(VLOOKUP(F75,F$2:F74,1,FALSE)),K74+1,K74)</f>
        <v>3</v>
      </c>
      <c r="L75">
        <f>IF(ISNA(VLOOKUP(F75,F$2:K74,6,FALSE)),K75,VLOOKUP(F75,F$2:K74,6,FALSE))</f>
        <v>3</v>
      </c>
      <c r="N75" t="str">
        <f t="shared" si="16"/>
        <v>03.010</v>
      </c>
      <c r="O75" t="s">
        <v>574</v>
      </c>
      <c r="P75" t="s">
        <v>24</v>
      </c>
      <c r="Q75" t="str">
        <f t="shared" si="17"/>
        <v>人际关系与团队技能</v>
      </c>
      <c r="R75" t="s">
        <v>24</v>
      </c>
      <c r="S75" t="str">
        <f t="shared" si="18"/>
        <v>人际关系与团队技能_引导</v>
      </c>
      <c r="T75" t="s">
        <v>24</v>
      </c>
      <c r="U75" t="str">
        <f t="shared" si="19"/>
        <v>11.2 识别风险</v>
      </c>
      <c r="V75" t="s">
        <v>24</v>
      </c>
      <c r="W75" t="str">
        <f t="shared" si="22"/>
        <v>|</v>
      </c>
      <c r="X75" t="str">
        <f t="shared" si="20"/>
        <v/>
      </c>
      <c r="Y75" t="str">
        <f t="shared" si="23"/>
        <v>|</v>
      </c>
      <c r="Z75" t="str">
        <f t="shared" si="21"/>
        <v/>
      </c>
      <c r="AA75" t="str">
        <f t="shared" si="24"/>
        <v>|</v>
      </c>
      <c r="AB75" t="str">
        <f t="shared" si="25"/>
        <v>11.2 识别风险</v>
      </c>
      <c r="AC75" t="str">
        <f t="shared" si="26"/>
        <v>|</v>
      </c>
    </row>
    <row r="76" spans="2:29">
      <c r="B76" s="2" t="s">
        <v>294</v>
      </c>
      <c r="C76" t="str">
        <f t="shared" si="15"/>
        <v>人际关系与团队技能_引导</v>
      </c>
      <c r="F76" t="s">
        <v>315</v>
      </c>
      <c r="G76" s="3" t="s">
        <v>318</v>
      </c>
      <c r="H76">
        <f>IF(ISNA(VLOOKUP(C76,C$2:C75,1,FALSE)),H75+1,H75)</f>
        <v>10</v>
      </c>
      <c r="I76">
        <f>IF(ISNA(VLOOKUP(C76,C$2:H75,6,FALSE)),H76,VLOOKUP(C76,C$2:H75,6,FALSE))</f>
        <v>10</v>
      </c>
      <c r="K76">
        <f>IF(ISNA(VLOOKUP(F76,F$2:F75,1,FALSE)),K75+1,K75)</f>
        <v>3</v>
      </c>
      <c r="L76">
        <f>IF(ISNA(VLOOKUP(F76,F$2:K75,6,FALSE)),K76,VLOOKUP(F76,F$2:K75,6,FALSE))</f>
        <v>3</v>
      </c>
      <c r="N76" t="str">
        <f t="shared" si="16"/>
        <v>03.010</v>
      </c>
      <c r="O76" t="s">
        <v>574</v>
      </c>
      <c r="P76" t="s">
        <v>24</v>
      </c>
      <c r="Q76" t="str">
        <f t="shared" si="17"/>
        <v>人际关系与团队技能</v>
      </c>
      <c r="R76" t="s">
        <v>24</v>
      </c>
      <c r="S76" t="str">
        <f t="shared" si="18"/>
        <v>人际关系与团队技能_引导</v>
      </c>
      <c r="T76" t="s">
        <v>24</v>
      </c>
      <c r="U76" t="str">
        <f t="shared" si="19"/>
        <v>11.3 实施定性风险分析</v>
      </c>
      <c r="V76" t="s">
        <v>24</v>
      </c>
      <c r="W76" t="str">
        <f t="shared" si="22"/>
        <v>|</v>
      </c>
      <c r="X76" t="str">
        <f t="shared" si="20"/>
        <v/>
      </c>
      <c r="Y76" t="str">
        <f t="shared" si="23"/>
        <v>|</v>
      </c>
      <c r="Z76" t="str">
        <f t="shared" si="21"/>
        <v/>
      </c>
      <c r="AA76" t="str">
        <f t="shared" si="24"/>
        <v>|</v>
      </c>
      <c r="AB76" t="str">
        <f t="shared" si="25"/>
        <v>11.3 实施定性风险分析</v>
      </c>
      <c r="AC76" t="str">
        <f t="shared" si="26"/>
        <v>|</v>
      </c>
    </row>
    <row r="77" spans="2:29">
      <c r="B77" s="2" t="s">
        <v>295</v>
      </c>
      <c r="C77" t="str">
        <f t="shared" si="15"/>
        <v>人际关系与团队技能_引导</v>
      </c>
      <c r="F77" t="s">
        <v>315</v>
      </c>
      <c r="G77" s="3" t="s">
        <v>318</v>
      </c>
      <c r="H77">
        <f>IF(ISNA(VLOOKUP(C77,C$2:C76,1,FALSE)),H76+1,H76)</f>
        <v>10</v>
      </c>
      <c r="I77">
        <f>IF(ISNA(VLOOKUP(C77,C$2:H76,6,FALSE)),H77,VLOOKUP(C77,C$2:H76,6,FALSE))</f>
        <v>10</v>
      </c>
      <c r="K77">
        <f>IF(ISNA(VLOOKUP(F77,F$2:F76,1,FALSE)),K76+1,K76)</f>
        <v>3</v>
      </c>
      <c r="L77">
        <f>IF(ISNA(VLOOKUP(F77,F$2:K76,6,FALSE)),K77,VLOOKUP(F77,F$2:K76,6,FALSE))</f>
        <v>3</v>
      </c>
      <c r="N77" t="str">
        <f t="shared" si="16"/>
        <v>03.010</v>
      </c>
      <c r="O77" t="s">
        <v>574</v>
      </c>
      <c r="P77" t="s">
        <v>24</v>
      </c>
      <c r="Q77" t="str">
        <f t="shared" si="17"/>
        <v>人际关系与团队技能</v>
      </c>
      <c r="R77" t="s">
        <v>24</v>
      </c>
      <c r="S77" t="str">
        <f t="shared" si="18"/>
        <v>人际关系与团队技能_引导</v>
      </c>
      <c r="T77" t="s">
        <v>24</v>
      </c>
      <c r="U77" t="str">
        <f t="shared" si="19"/>
        <v>11.4 实施定量风险分析</v>
      </c>
      <c r="V77" t="s">
        <v>24</v>
      </c>
      <c r="W77" t="str">
        <f t="shared" si="22"/>
        <v>|</v>
      </c>
      <c r="X77" t="str">
        <f t="shared" si="20"/>
        <v/>
      </c>
      <c r="Y77" t="str">
        <f t="shared" si="23"/>
        <v>|</v>
      </c>
      <c r="Z77" t="str">
        <f t="shared" si="21"/>
        <v/>
      </c>
      <c r="AA77" t="str">
        <f t="shared" si="24"/>
        <v>|</v>
      </c>
      <c r="AB77" t="str">
        <f t="shared" si="25"/>
        <v>11.4 实施定量风险分析</v>
      </c>
      <c r="AC77" t="str">
        <f t="shared" si="26"/>
        <v>|</v>
      </c>
    </row>
    <row r="78" spans="2:29">
      <c r="B78" s="2" t="s">
        <v>298</v>
      </c>
      <c r="C78" t="str">
        <f t="shared" si="15"/>
        <v>人际关系与团队技能_引导</v>
      </c>
      <c r="F78" t="s">
        <v>315</v>
      </c>
      <c r="G78" s="3" t="s">
        <v>318</v>
      </c>
      <c r="H78">
        <f>IF(ISNA(VLOOKUP(C78,C$2:C77,1,FALSE)),H77+1,H77)</f>
        <v>10</v>
      </c>
      <c r="I78">
        <f>IF(ISNA(VLOOKUP(C78,C$2:H77,6,FALSE)),H78,VLOOKUP(C78,C$2:H77,6,FALSE))</f>
        <v>10</v>
      </c>
      <c r="K78">
        <f>IF(ISNA(VLOOKUP(F78,F$2:F77,1,FALSE)),K77+1,K77)</f>
        <v>3</v>
      </c>
      <c r="L78">
        <f>IF(ISNA(VLOOKUP(F78,F$2:K77,6,FALSE)),K78,VLOOKUP(F78,F$2:K77,6,FALSE))</f>
        <v>3</v>
      </c>
      <c r="N78" t="str">
        <f t="shared" si="16"/>
        <v>03.010</v>
      </c>
      <c r="O78" t="s">
        <v>574</v>
      </c>
      <c r="P78" t="s">
        <v>24</v>
      </c>
      <c r="Q78" t="str">
        <f t="shared" si="17"/>
        <v>人际关系与团队技能</v>
      </c>
      <c r="R78" t="s">
        <v>24</v>
      </c>
      <c r="S78" t="str">
        <f t="shared" si="18"/>
        <v>人际关系与团队技能_引导</v>
      </c>
      <c r="T78" t="s">
        <v>24</v>
      </c>
      <c r="U78" t="str">
        <f t="shared" si="19"/>
        <v>11.5 规划风险应对</v>
      </c>
      <c r="V78" t="s">
        <v>24</v>
      </c>
      <c r="W78" t="str">
        <f t="shared" si="22"/>
        <v>|</v>
      </c>
      <c r="X78" t="str">
        <f t="shared" si="20"/>
        <v/>
      </c>
      <c r="Y78" t="str">
        <f t="shared" si="23"/>
        <v>|</v>
      </c>
      <c r="Z78" t="str">
        <f t="shared" si="21"/>
        <v/>
      </c>
      <c r="AA78" t="str">
        <f t="shared" si="24"/>
        <v>|</v>
      </c>
      <c r="AB78" t="str">
        <f t="shared" si="25"/>
        <v>11.5 规划风险应对</v>
      </c>
      <c r="AC78" t="str">
        <f t="shared" si="26"/>
        <v>|</v>
      </c>
    </row>
    <row r="79" ht="44" spans="2:29">
      <c r="B79" t="s">
        <v>56</v>
      </c>
      <c r="C79" t="str">
        <f t="shared" si="15"/>
        <v>人际关系与团队技能_会议管理</v>
      </c>
      <c r="E79" t="s">
        <v>308</v>
      </c>
      <c r="F79" s="4" t="s">
        <v>315</v>
      </c>
      <c r="G79" s="3" t="s">
        <v>319</v>
      </c>
      <c r="H79">
        <f>IF(ISNA(VLOOKUP(C79,C$2:C78,1,FALSE)),H78+1,H78)</f>
        <v>11</v>
      </c>
      <c r="I79">
        <f>IF(ISNA(VLOOKUP(C79,C$2:H78,6,FALSE)),H79,VLOOKUP(C79,C$2:H78,6,FALSE))</f>
        <v>11</v>
      </c>
      <c r="K79">
        <f>IF(ISNA(VLOOKUP(F79,F$2:F78,1,FALSE)),K78+1,K78)</f>
        <v>3</v>
      </c>
      <c r="L79">
        <f>IF(ISNA(VLOOKUP(F79,F$2:K78,6,FALSE)),K79,VLOOKUP(F79,F$2:K78,6,FALSE))</f>
        <v>3</v>
      </c>
      <c r="N79" t="str">
        <f t="shared" si="16"/>
        <v>03.011</v>
      </c>
      <c r="O79" t="s">
        <v>575</v>
      </c>
      <c r="P79" t="s">
        <v>24</v>
      </c>
      <c r="Q79" t="str">
        <f t="shared" si="17"/>
        <v>人际关系与团队技能</v>
      </c>
      <c r="R79" t="s">
        <v>24</v>
      </c>
      <c r="S79" t="str">
        <f t="shared" si="18"/>
        <v>人际关系与团队技能_会议管理</v>
      </c>
      <c r="T79" t="s">
        <v>24</v>
      </c>
      <c r="U79" t="str">
        <f t="shared" si="19"/>
        <v>4.1 制定项目章程</v>
      </c>
      <c r="V79" t="s">
        <v>24</v>
      </c>
      <c r="W79" t="str">
        <f t="shared" si="22"/>
        <v>|</v>
      </c>
      <c r="X79" t="str">
        <f t="shared" si="20"/>
        <v/>
      </c>
      <c r="Y79" t="str">
        <f t="shared" si="23"/>
        <v>|</v>
      </c>
      <c r="Z79" t="str">
        <f t="shared" si="21"/>
        <v>人际关系与团队技能_会议管理</v>
      </c>
      <c r="AA79" t="str">
        <f t="shared" si="24"/>
        <v>|</v>
      </c>
      <c r="AB79" t="str">
        <f t="shared" si="25"/>
        <v>4.1 制定项目章程</v>
      </c>
      <c r="AC79" t="str">
        <f t="shared" si="26"/>
        <v>|</v>
      </c>
    </row>
    <row r="80" ht="44" spans="2:29">
      <c r="B80" s="2" t="s">
        <v>268</v>
      </c>
      <c r="C80" t="str">
        <f t="shared" si="15"/>
        <v>人际关系与团队技能_会议管理</v>
      </c>
      <c r="E80" t="s">
        <v>308</v>
      </c>
      <c r="F80" s="4" t="s">
        <v>315</v>
      </c>
      <c r="G80" s="3" t="s">
        <v>319</v>
      </c>
      <c r="H80">
        <f>IF(ISNA(VLOOKUP(C80,C$2:C79,1,FALSE)),H79+1,H79)</f>
        <v>11</v>
      </c>
      <c r="I80">
        <f>IF(ISNA(VLOOKUP(C80,C$2:H79,6,FALSE)),H80,VLOOKUP(C80,C$2:H79,6,FALSE))</f>
        <v>11</v>
      </c>
      <c r="K80">
        <f>IF(ISNA(VLOOKUP(F80,F$2:F79,1,FALSE)),K79+1,K79)</f>
        <v>3</v>
      </c>
      <c r="L80">
        <f>IF(ISNA(VLOOKUP(F80,F$2:K79,6,FALSE)),K80,VLOOKUP(F80,F$2:K79,6,FALSE))</f>
        <v>3</v>
      </c>
      <c r="N80" t="str">
        <f t="shared" si="16"/>
        <v>03.011</v>
      </c>
      <c r="O80" t="s">
        <v>575</v>
      </c>
      <c r="P80" t="s">
        <v>24</v>
      </c>
      <c r="Q80" t="str">
        <f t="shared" si="17"/>
        <v>人际关系与团队技能</v>
      </c>
      <c r="R80" t="s">
        <v>24</v>
      </c>
      <c r="S80" t="str">
        <f t="shared" si="18"/>
        <v>人际关系与团队技能_会议管理</v>
      </c>
      <c r="T80" t="s">
        <v>24</v>
      </c>
      <c r="U80" t="str">
        <f t="shared" si="19"/>
        <v>4.2 制定项目管理计划</v>
      </c>
      <c r="V80" t="s">
        <v>24</v>
      </c>
      <c r="W80" t="str">
        <f t="shared" si="22"/>
        <v>|</v>
      </c>
      <c r="X80" t="str">
        <f t="shared" si="20"/>
        <v/>
      </c>
      <c r="Y80" t="str">
        <f t="shared" si="23"/>
        <v>|</v>
      </c>
      <c r="Z80" t="str">
        <f t="shared" si="21"/>
        <v/>
      </c>
      <c r="AA80" t="str">
        <f t="shared" si="24"/>
        <v>|</v>
      </c>
      <c r="AB80" t="str">
        <f t="shared" si="25"/>
        <v>4.2 制定项目管理计划</v>
      </c>
      <c r="AC80" t="str">
        <f t="shared" si="26"/>
        <v>|</v>
      </c>
    </row>
    <row r="81" spans="2:29">
      <c r="B81" s="2" t="s">
        <v>290</v>
      </c>
      <c r="C81" t="str">
        <f t="shared" si="15"/>
        <v>人际关系与团队技能_会议管理</v>
      </c>
      <c r="F81" t="s">
        <v>315</v>
      </c>
      <c r="G81" s="3" t="s">
        <v>319</v>
      </c>
      <c r="H81">
        <f>IF(ISNA(VLOOKUP(C81,C$2:C80,1,FALSE)),H80+1,H80)</f>
        <v>11</v>
      </c>
      <c r="I81">
        <f>IF(ISNA(VLOOKUP(C81,C$2:H80,6,FALSE)),H81,VLOOKUP(C81,C$2:H80,6,FALSE))</f>
        <v>11</v>
      </c>
      <c r="K81">
        <f>IF(ISNA(VLOOKUP(F81,F$2:F80,1,FALSE)),K80+1,K80)</f>
        <v>3</v>
      </c>
      <c r="L81">
        <f>IF(ISNA(VLOOKUP(F81,F$2:K80,6,FALSE)),K81,VLOOKUP(F81,F$2:K80,6,FALSE))</f>
        <v>3</v>
      </c>
      <c r="N81" t="str">
        <f t="shared" si="16"/>
        <v>03.011</v>
      </c>
      <c r="O81" t="s">
        <v>575</v>
      </c>
      <c r="P81" t="s">
        <v>24</v>
      </c>
      <c r="Q81" t="str">
        <f t="shared" si="17"/>
        <v>人际关系与团队技能</v>
      </c>
      <c r="R81" t="s">
        <v>24</v>
      </c>
      <c r="S81" t="str">
        <f t="shared" si="18"/>
        <v>人际关系与团队技能_会议管理</v>
      </c>
      <c r="T81" t="s">
        <v>24</v>
      </c>
      <c r="U81" t="str">
        <f t="shared" si="19"/>
        <v>10.2 管理沟通</v>
      </c>
      <c r="V81" t="s">
        <v>24</v>
      </c>
      <c r="W81" t="str">
        <f t="shared" si="22"/>
        <v>|</v>
      </c>
      <c r="X81" t="str">
        <f t="shared" si="20"/>
        <v/>
      </c>
      <c r="Y81" t="str">
        <f t="shared" si="23"/>
        <v>|</v>
      </c>
      <c r="Z81" t="str">
        <f t="shared" si="21"/>
        <v/>
      </c>
      <c r="AA81" t="str">
        <f t="shared" si="24"/>
        <v>|</v>
      </c>
      <c r="AB81" t="str">
        <f t="shared" si="25"/>
        <v>10.2 管理沟通</v>
      </c>
      <c r="AC81" t="str">
        <f t="shared" si="26"/>
        <v>|</v>
      </c>
    </row>
    <row r="82" ht="44" spans="2:29">
      <c r="B82" s="2" t="s">
        <v>33</v>
      </c>
      <c r="C82" t="str">
        <f t="shared" si="15"/>
        <v>人际关系与团队技能_积极倾听</v>
      </c>
      <c r="F82" s="4" t="s">
        <v>315</v>
      </c>
      <c r="G82" s="3" t="s">
        <v>330</v>
      </c>
      <c r="H82">
        <f>IF(ISNA(VLOOKUP(C82,C$2:C81,1,FALSE)),H81+1,H81)</f>
        <v>12</v>
      </c>
      <c r="I82">
        <f>IF(ISNA(VLOOKUP(C82,C$2:H81,6,FALSE)),H82,VLOOKUP(C82,C$2:H81,6,FALSE))</f>
        <v>12</v>
      </c>
      <c r="K82">
        <f>IF(ISNA(VLOOKUP(F82,F$2:F81,1,FALSE)),K81+1,K81)</f>
        <v>3</v>
      </c>
      <c r="L82">
        <f>IF(ISNA(VLOOKUP(F82,F$2:K81,6,FALSE)),K82,VLOOKUP(F82,F$2:K81,6,FALSE))</f>
        <v>3</v>
      </c>
      <c r="N82" t="str">
        <f t="shared" si="16"/>
        <v>03.012</v>
      </c>
      <c r="O82" t="s">
        <v>576</v>
      </c>
      <c r="P82" t="s">
        <v>24</v>
      </c>
      <c r="Q82" t="str">
        <f t="shared" si="17"/>
        <v>人际关系与团队技能</v>
      </c>
      <c r="R82" t="s">
        <v>24</v>
      </c>
      <c r="S82" t="str">
        <f t="shared" si="18"/>
        <v>人际关系与团队技能_积极倾听</v>
      </c>
      <c r="T82" t="s">
        <v>24</v>
      </c>
      <c r="U82" t="str">
        <f t="shared" si="19"/>
        <v>4.4 管理项目知识</v>
      </c>
      <c r="V82" t="s">
        <v>24</v>
      </c>
      <c r="W82" t="str">
        <f t="shared" si="22"/>
        <v>|</v>
      </c>
      <c r="X82" t="str">
        <f t="shared" si="20"/>
        <v/>
      </c>
      <c r="Y82" t="str">
        <f t="shared" si="23"/>
        <v>|</v>
      </c>
      <c r="Z82" t="str">
        <f t="shared" si="21"/>
        <v>人际关系与团队技能_积极倾听</v>
      </c>
      <c r="AA82" t="str">
        <f t="shared" si="24"/>
        <v>|</v>
      </c>
      <c r="AB82" t="str">
        <f t="shared" si="25"/>
        <v>4.4 管理项目知识</v>
      </c>
      <c r="AC82" t="str">
        <f t="shared" si="26"/>
        <v>|</v>
      </c>
    </row>
    <row r="83" spans="2:29">
      <c r="B83" s="2" t="s">
        <v>290</v>
      </c>
      <c r="C83" t="str">
        <f t="shared" si="15"/>
        <v>人际关系与团队技能_积极倾听</v>
      </c>
      <c r="F83" t="s">
        <v>315</v>
      </c>
      <c r="G83" s="3" t="s">
        <v>330</v>
      </c>
      <c r="H83">
        <f>IF(ISNA(VLOOKUP(C83,C$2:C82,1,FALSE)),H82+1,H82)</f>
        <v>12</v>
      </c>
      <c r="I83">
        <f>IF(ISNA(VLOOKUP(C83,C$2:H82,6,FALSE)),H83,VLOOKUP(C83,C$2:H82,6,FALSE))</f>
        <v>12</v>
      </c>
      <c r="K83">
        <f>IF(ISNA(VLOOKUP(F83,F$2:F82,1,FALSE)),K82+1,K82)</f>
        <v>3</v>
      </c>
      <c r="L83">
        <f>IF(ISNA(VLOOKUP(F83,F$2:K82,6,FALSE)),K83,VLOOKUP(F83,F$2:K82,6,FALSE))</f>
        <v>3</v>
      </c>
      <c r="N83" t="str">
        <f t="shared" si="16"/>
        <v>03.012</v>
      </c>
      <c r="O83" t="s">
        <v>576</v>
      </c>
      <c r="P83" t="s">
        <v>24</v>
      </c>
      <c r="Q83" t="str">
        <f t="shared" si="17"/>
        <v>人际关系与团队技能</v>
      </c>
      <c r="R83" t="s">
        <v>24</v>
      </c>
      <c r="S83" t="str">
        <f t="shared" si="18"/>
        <v>人际关系与团队技能_积极倾听</v>
      </c>
      <c r="T83" t="s">
        <v>24</v>
      </c>
      <c r="U83" t="str">
        <f t="shared" si="19"/>
        <v>10.2 管理沟通</v>
      </c>
      <c r="V83" t="s">
        <v>24</v>
      </c>
      <c r="W83" t="str">
        <f t="shared" si="22"/>
        <v>|</v>
      </c>
      <c r="X83" t="str">
        <f t="shared" si="20"/>
        <v/>
      </c>
      <c r="Y83" t="str">
        <f t="shared" si="23"/>
        <v>|</v>
      </c>
      <c r="Z83" t="str">
        <f t="shared" si="21"/>
        <v/>
      </c>
      <c r="AA83" t="str">
        <f t="shared" si="24"/>
        <v>|</v>
      </c>
      <c r="AB83" t="str">
        <f t="shared" si="25"/>
        <v>10.2 管理沟通</v>
      </c>
      <c r="AC83" t="str">
        <f t="shared" si="26"/>
        <v>|</v>
      </c>
    </row>
    <row r="84" spans="2:29">
      <c r="B84" s="2" t="s">
        <v>302</v>
      </c>
      <c r="C84" t="str">
        <f t="shared" si="15"/>
        <v>人际关系与团队技能_积极倾听</v>
      </c>
      <c r="F84" t="s">
        <v>315</v>
      </c>
      <c r="G84" s="3" t="s">
        <v>330</v>
      </c>
      <c r="H84">
        <f>IF(ISNA(VLOOKUP(C84,C$2:C83,1,FALSE)),H83+1,H83)</f>
        <v>12</v>
      </c>
      <c r="I84">
        <f>IF(ISNA(VLOOKUP(C84,C$2:H83,6,FALSE)),H84,VLOOKUP(C84,C$2:H83,6,FALSE))</f>
        <v>12</v>
      </c>
      <c r="K84">
        <f>IF(ISNA(VLOOKUP(F84,F$2:F83,1,FALSE)),K83+1,K83)</f>
        <v>3</v>
      </c>
      <c r="L84">
        <f>IF(ISNA(VLOOKUP(F84,F$2:K83,6,FALSE)),K84,VLOOKUP(F84,F$2:K83,6,FALSE))</f>
        <v>3</v>
      </c>
      <c r="N84" t="str">
        <f t="shared" si="16"/>
        <v>03.012</v>
      </c>
      <c r="O84" t="s">
        <v>576</v>
      </c>
      <c r="P84" t="s">
        <v>24</v>
      </c>
      <c r="Q84" t="str">
        <f t="shared" si="17"/>
        <v>人际关系与团队技能</v>
      </c>
      <c r="R84" t="s">
        <v>24</v>
      </c>
      <c r="S84" t="str">
        <f t="shared" si="18"/>
        <v>人际关系与团队技能_积极倾听</v>
      </c>
      <c r="T84" t="s">
        <v>24</v>
      </c>
      <c r="U84" t="str">
        <f t="shared" si="19"/>
        <v>13.4 监督相关方参与</v>
      </c>
      <c r="V84" t="s">
        <v>24</v>
      </c>
      <c r="W84" t="str">
        <f t="shared" si="22"/>
        <v>|</v>
      </c>
      <c r="X84" t="str">
        <f t="shared" si="20"/>
        <v/>
      </c>
      <c r="Y84" t="str">
        <f t="shared" si="23"/>
        <v>|</v>
      </c>
      <c r="Z84" t="str">
        <f t="shared" si="21"/>
        <v/>
      </c>
      <c r="AA84" t="str">
        <f t="shared" si="24"/>
        <v>|</v>
      </c>
      <c r="AB84" t="str">
        <f t="shared" si="25"/>
        <v>13.4 监督相关方参与</v>
      </c>
      <c r="AC84" t="str">
        <f t="shared" si="26"/>
        <v>|</v>
      </c>
    </row>
    <row r="85" ht="44" spans="2:29">
      <c r="B85" s="2" t="s">
        <v>33</v>
      </c>
      <c r="C85" t="str">
        <f t="shared" si="15"/>
        <v>人际关系与团队技能_领导力</v>
      </c>
      <c r="F85" s="4" t="s">
        <v>315</v>
      </c>
      <c r="G85" s="3" t="s">
        <v>332</v>
      </c>
      <c r="H85">
        <f>IF(ISNA(VLOOKUP(C85,C$2:C84,1,FALSE)),H84+1,H84)</f>
        <v>13</v>
      </c>
      <c r="I85">
        <f>IF(ISNA(VLOOKUP(C85,C$2:H84,6,FALSE)),H85,VLOOKUP(C85,C$2:H84,6,FALSE))</f>
        <v>13</v>
      </c>
      <c r="K85">
        <f>IF(ISNA(VLOOKUP(F85,F$2:F84,1,FALSE)),K84+1,K84)</f>
        <v>3</v>
      </c>
      <c r="L85">
        <f>IF(ISNA(VLOOKUP(F85,F$2:K84,6,FALSE)),K85,VLOOKUP(F85,F$2:K84,6,FALSE))</f>
        <v>3</v>
      </c>
      <c r="N85" t="str">
        <f t="shared" si="16"/>
        <v>03.013</v>
      </c>
      <c r="O85" t="s">
        <v>577</v>
      </c>
      <c r="P85" t="s">
        <v>24</v>
      </c>
      <c r="Q85" t="str">
        <f t="shared" si="17"/>
        <v>人际关系与团队技能</v>
      </c>
      <c r="R85" t="s">
        <v>24</v>
      </c>
      <c r="S85" t="str">
        <f t="shared" si="18"/>
        <v>人际关系与团队技能_领导力</v>
      </c>
      <c r="T85" t="s">
        <v>24</v>
      </c>
      <c r="U85" t="str">
        <f t="shared" si="19"/>
        <v>4.4 管理项目知识</v>
      </c>
      <c r="V85" t="s">
        <v>24</v>
      </c>
      <c r="W85" t="str">
        <f t="shared" si="22"/>
        <v>|</v>
      </c>
      <c r="X85" t="str">
        <f t="shared" si="20"/>
        <v/>
      </c>
      <c r="Y85" t="str">
        <f t="shared" si="23"/>
        <v>|</v>
      </c>
      <c r="Z85" t="str">
        <f t="shared" si="21"/>
        <v>人际关系与团队技能_领导力</v>
      </c>
      <c r="AA85" t="str">
        <f t="shared" si="24"/>
        <v>|</v>
      </c>
      <c r="AB85" t="str">
        <f t="shared" si="25"/>
        <v>4.4 管理项目知识</v>
      </c>
      <c r="AC85" t="str">
        <f t="shared" si="26"/>
        <v>|</v>
      </c>
    </row>
    <row r="86" spans="2:29">
      <c r="B86" s="2" t="s">
        <v>65</v>
      </c>
      <c r="C86" t="str">
        <f t="shared" si="15"/>
        <v>人际关系与团队技能_领导力</v>
      </c>
      <c r="F86" t="s">
        <v>315</v>
      </c>
      <c r="G86" s="3" t="s">
        <v>332</v>
      </c>
      <c r="H86">
        <f>IF(ISNA(VLOOKUP(C86,C$2:C85,1,FALSE)),H85+1,H85)</f>
        <v>13</v>
      </c>
      <c r="I86">
        <f>IF(ISNA(VLOOKUP(C86,C$2:H85,6,FALSE)),H86,VLOOKUP(C86,C$2:H85,6,FALSE))</f>
        <v>13</v>
      </c>
      <c r="K86">
        <f>IF(ISNA(VLOOKUP(F86,F$2:F85,1,FALSE)),K85+1,K85)</f>
        <v>3</v>
      </c>
      <c r="L86">
        <f>IF(ISNA(VLOOKUP(F86,F$2:K85,6,FALSE)),K86,VLOOKUP(F86,F$2:K85,6,FALSE))</f>
        <v>3</v>
      </c>
      <c r="N86" t="str">
        <f t="shared" si="16"/>
        <v>03.013</v>
      </c>
      <c r="O86" t="s">
        <v>577</v>
      </c>
      <c r="P86" t="s">
        <v>24</v>
      </c>
      <c r="Q86" t="str">
        <f t="shared" si="17"/>
        <v>人际关系与团队技能</v>
      </c>
      <c r="R86" t="s">
        <v>24</v>
      </c>
      <c r="S86" t="str">
        <f t="shared" si="18"/>
        <v>人际关系与团队技能_领导力</v>
      </c>
      <c r="T86" t="s">
        <v>24</v>
      </c>
      <c r="U86" t="str">
        <f t="shared" si="19"/>
        <v>9.5 管理团队</v>
      </c>
      <c r="V86" t="s">
        <v>24</v>
      </c>
      <c r="W86" t="str">
        <f t="shared" si="22"/>
        <v>|</v>
      </c>
      <c r="X86" t="str">
        <f t="shared" si="20"/>
        <v/>
      </c>
      <c r="Y86" t="str">
        <f t="shared" si="23"/>
        <v>|</v>
      </c>
      <c r="Z86" t="str">
        <f t="shared" si="21"/>
        <v/>
      </c>
      <c r="AA86" t="str">
        <f t="shared" si="24"/>
        <v>|</v>
      </c>
      <c r="AB86" t="str">
        <f t="shared" si="25"/>
        <v>9.5 管理团队</v>
      </c>
      <c r="AC86" t="str">
        <f t="shared" si="26"/>
        <v>|</v>
      </c>
    </row>
    <row r="87" spans="2:29">
      <c r="B87" s="2" t="s">
        <v>302</v>
      </c>
      <c r="C87" t="str">
        <f t="shared" si="15"/>
        <v>人际关系与团队技能_领导力</v>
      </c>
      <c r="F87" t="s">
        <v>315</v>
      </c>
      <c r="G87" s="3" t="s">
        <v>332</v>
      </c>
      <c r="H87">
        <f>IF(ISNA(VLOOKUP(C87,C$2:C86,1,FALSE)),H86+1,H86)</f>
        <v>13</v>
      </c>
      <c r="I87">
        <f>IF(ISNA(VLOOKUP(C87,C$2:H86,6,FALSE)),H87,VLOOKUP(C87,C$2:H86,6,FALSE))</f>
        <v>13</v>
      </c>
      <c r="K87">
        <f>IF(ISNA(VLOOKUP(F87,F$2:F86,1,FALSE)),K86+1,K86)</f>
        <v>3</v>
      </c>
      <c r="L87">
        <f>IF(ISNA(VLOOKUP(F87,F$2:K86,6,FALSE)),K87,VLOOKUP(F87,F$2:K86,6,FALSE))</f>
        <v>3</v>
      </c>
      <c r="N87" t="str">
        <f t="shared" si="16"/>
        <v>03.013</v>
      </c>
      <c r="O87" t="s">
        <v>577</v>
      </c>
      <c r="P87" t="s">
        <v>24</v>
      </c>
      <c r="Q87" t="str">
        <f t="shared" si="17"/>
        <v>人际关系与团队技能</v>
      </c>
      <c r="R87" t="s">
        <v>24</v>
      </c>
      <c r="S87" t="str">
        <f t="shared" si="18"/>
        <v>人际关系与团队技能_领导力</v>
      </c>
      <c r="T87" t="s">
        <v>24</v>
      </c>
      <c r="U87" t="str">
        <f t="shared" si="19"/>
        <v>13.4 监督相关方参与</v>
      </c>
      <c r="V87" t="s">
        <v>24</v>
      </c>
      <c r="W87" t="str">
        <f t="shared" si="22"/>
        <v>|</v>
      </c>
      <c r="X87" t="str">
        <f t="shared" si="20"/>
        <v/>
      </c>
      <c r="Y87" t="str">
        <f t="shared" si="23"/>
        <v>|</v>
      </c>
      <c r="Z87" t="str">
        <f t="shared" si="21"/>
        <v/>
      </c>
      <c r="AA87" t="str">
        <f t="shared" si="24"/>
        <v>|</v>
      </c>
      <c r="AB87" t="str">
        <f t="shared" si="25"/>
        <v>13.4 监督相关方参与</v>
      </c>
      <c r="AC87" t="str">
        <f t="shared" si="26"/>
        <v>|</v>
      </c>
    </row>
    <row r="88" ht="44" spans="2:29">
      <c r="B88" s="2" t="s">
        <v>33</v>
      </c>
      <c r="C88" t="str">
        <f t="shared" si="15"/>
        <v>人际关系与团队技能_人际交往</v>
      </c>
      <c r="F88" s="4" t="s">
        <v>315</v>
      </c>
      <c r="G88" s="3" t="s">
        <v>333</v>
      </c>
      <c r="H88">
        <f>IF(ISNA(VLOOKUP(C88,C$2:C87,1,FALSE)),H87+1,H87)</f>
        <v>14</v>
      </c>
      <c r="I88">
        <f>IF(ISNA(VLOOKUP(C88,C$2:H87,6,FALSE)),H88,VLOOKUP(C88,C$2:H87,6,FALSE))</f>
        <v>14</v>
      </c>
      <c r="K88">
        <f>IF(ISNA(VLOOKUP(F88,F$2:F87,1,FALSE)),K87+1,K87)</f>
        <v>3</v>
      </c>
      <c r="L88">
        <f>IF(ISNA(VLOOKUP(F88,F$2:K87,6,FALSE)),K88,VLOOKUP(F88,F$2:K87,6,FALSE))</f>
        <v>3</v>
      </c>
      <c r="N88" t="str">
        <f t="shared" si="16"/>
        <v>03.014</v>
      </c>
      <c r="O88" t="s">
        <v>578</v>
      </c>
      <c r="P88" t="s">
        <v>24</v>
      </c>
      <c r="Q88" t="str">
        <f t="shared" si="17"/>
        <v>人际关系与团队技能</v>
      </c>
      <c r="R88" t="s">
        <v>24</v>
      </c>
      <c r="S88" t="str">
        <f t="shared" si="18"/>
        <v>人际关系与团队技能_人际交往</v>
      </c>
      <c r="T88" t="s">
        <v>24</v>
      </c>
      <c r="U88" t="str">
        <f t="shared" si="19"/>
        <v>4.4 管理项目知识</v>
      </c>
      <c r="V88" t="s">
        <v>24</v>
      </c>
      <c r="W88" t="str">
        <f t="shared" si="22"/>
        <v>|</v>
      </c>
      <c r="X88" t="str">
        <f t="shared" si="20"/>
        <v/>
      </c>
      <c r="Y88" t="str">
        <f t="shared" si="23"/>
        <v>|</v>
      </c>
      <c r="Z88" t="str">
        <f t="shared" si="21"/>
        <v>人际关系与团队技能_人际交往</v>
      </c>
      <c r="AA88" t="str">
        <f t="shared" si="24"/>
        <v>|</v>
      </c>
      <c r="AB88" t="str">
        <f t="shared" si="25"/>
        <v>4.4 管理项目知识</v>
      </c>
      <c r="AC88" t="str">
        <f t="shared" si="26"/>
        <v>|</v>
      </c>
    </row>
    <row r="89" spans="2:29">
      <c r="B89" s="2" t="s">
        <v>290</v>
      </c>
      <c r="C89" t="str">
        <f t="shared" si="15"/>
        <v>人际关系与团队技能_人际交往</v>
      </c>
      <c r="F89" t="s">
        <v>315</v>
      </c>
      <c r="G89" s="3" t="s">
        <v>333</v>
      </c>
      <c r="H89">
        <f>IF(ISNA(VLOOKUP(C89,C$2:C88,1,FALSE)),H88+1,H88)</f>
        <v>14</v>
      </c>
      <c r="I89">
        <f>IF(ISNA(VLOOKUP(C89,C$2:H88,6,FALSE)),H89,VLOOKUP(C89,C$2:H88,6,FALSE))</f>
        <v>14</v>
      </c>
      <c r="K89">
        <f>IF(ISNA(VLOOKUP(F89,F$2:F88,1,FALSE)),K88+1,K88)</f>
        <v>3</v>
      </c>
      <c r="L89">
        <f>IF(ISNA(VLOOKUP(F89,F$2:K88,6,FALSE)),K89,VLOOKUP(F89,F$2:K88,6,FALSE))</f>
        <v>3</v>
      </c>
      <c r="N89" t="str">
        <f t="shared" si="16"/>
        <v>03.014</v>
      </c>
      <c r="O89" t="s">
        <v>578</v>
      </c>
      <c r="P89" t="s">
        <v>24</v>
      </c>
      <c r="Q89" t="str">
        <f t="shared" si="17"/>
        <v>人际关系与团队技能</v>
      </c>
      <c r="R89" t="s">
        <v>24</v>
      </c>
      <c r="S89" t="str">
        <f t="shared" si="18"/>
        <v>人际关系与团队技能_人际交往</v>
      </c>
      <c r="T89" t="s">
        <v>24</v>
      </c>
      <c r="U89" t="str">
        <f t="shared" si="19"/>
        <v>10.2 管理沟通</v>
      </c>
      <c r="V89" t="s">
        <v>24</v>
      </c>
      <c r="W89" t="str">
        <f t="shared" si="22"/>
        <v>|</v>
      </c>
      <c r="X89" t="str">
        <f t="shared" si="20"/>
        <v/>
      </c>
      <c r="Y89" t="str">
        <f t="shared" si="23"/>
        <v>|</v>
      </c>
      <c r="Z89" t="str">
        <f t="shared" si="21"/>
        <v/>
      </c>
      <c r="AA89" t="str">
        <f t="shared" si="24"/>
        <v>|</v>
      </c>
      <c r="AB89" t="str">
        <f t="shared" si="25"/>
        <v>10.2 管理沟通</v>
      </c>
      <c r="AC89" t="str">
        <f t="shared" si="26"/>
        <v>|</v>
      </c>
    </row>
    <row r="90" spans="2:29">
      <c r="B90" s="2" t="s">
        <v>302</v>
      </c>
      <c r="C90" t="str">
        <f t="shared" si="15"/>
        <v>人际关系与团队技能_人际交往</v>
      </c>
      <c r="F90" t="s">
        <v>315</v>
      </c>
      <c r="G90" s="3" t="s">
        <v>333</v>
      </c>
      <c r="H90">
        <f>IF(ISNA(VLOOKUP(C90,C$2:C89,1,FALSE)),H89+1,H89)</f>
        <v>14</v>
      </c>
      <c r="I90">
        <f>IF(ISNA(VLOOKUP(C90,C$2:H89,6,FALSE)),H90,VLOOKUP(C90,C$2:H89,6,FALSE))</f>
        <v>14</v>
      </c>
      <c r="K90">
        <f>IF(ISNA(VLOOKUP(F90,F$2:F89,1,FALSE)),K89+1,K89)</f>
        <v>3</v>
      </c>
      <c r="L90">
        <f>IF(ISNA(VLOOKUP(F90,F$2:K89,6,FALSE)),K90,VLOOKUP(F90,F$2:K89,6,FALSE))</f>
        <v>3</v>
      </c>
      <c r="N90" t="str">
        <f t="shared" si="16"/>
        <v>03.014</v>
      </c>
      <c r="O90" t="s">
        <v>578</v>
      </c>
      <c r="P90" t="s">
        <v>24</v>
      </c>
      <c r="Q90" t="str">
        <f t="shared" si="17"/>
        <v>人际关系与团队技能</v>
      </c>
      <c r="R90" t="s">
        <v>24</v>
      </c>
      <c r="S90" t="str">
        <f t="shared" si="18"/>
        <v>人际关系与团队技能_人际交往</v>
      </c>
      <c r="T90" t="s">
        <v>24</v>
      </c>
      <c r="U90" t="str">
        <f t="shared" si="19"/>
        <v>13.4 监督相关方参与</v>
      </c>
      <c r="V90" t="s">
        <v>24</v>
      </c>
      <c r="W90" t="str">
        <f t="shared" si="22"/>
        <v>|</v>
      </c>
      <c r="X90" t="str">
        <f t="shared" si="20"/>
        <v/>
      </c>
      <c r="Y90" t="str">
        <f t="shared" si="23"/>
        <v>|</v>
      </c>
      <c r="Z90" t="str">
        <f t="shared" si="21"/>
        <v/>
      </c>
      <c r="AA90" t="str">
        <f t="shared" si="24"/>
        <v>|</v>
      </c>
      <c r="AB90" t="str">
        <f t="shared" si="25"/>
        <v>13.4 监督相关方参与</v>
      </c>
      <c r="AC90" t="str">
        <f t="shared" si="26"/>
        <v>|</v>
      </c>
    </row>
    <row r="91" ht="44" spans="2:29">
      <c r="B91" s="2" t="s">
        <v>33</v>
      </c>
      <c r="C91" t="str">
        <f t="shared" si="15"/>
        <v>人际关系与团队技能_政治意识</v>
      </c>
      <c r="F91" s="4" t="s">
        <v>315</v>
      </c>
      <c r="G91" s="3" t="s">
        <v>334</v>
      </c>
      <c r="H91">
        <f>IF(ISNA(VLOOKUP(C91,C$2:C90,1,FALSE)),H90+1,H90)</f>
        <v>15</v>
      </c>
      <c r="I91">
        <f>IF(ISNA(VLOOKUP(C91,C$2:H90,6,FALSE)),H91,VLOOKUP(C91,C$2:H90,6,FALSE))</f>
        <v>15</v>
      </c>
      <c r="K91">
        <f>IF(ISNA(VLOOKUP(F91,F$2:F90,1,FALSE)),K90+1,K90)</f>
        <v>3</v>
      </c>
      <c r="L91">
        <f>IF(ISNA(VLOOKUP(F91,F$2:K90,6,FALSE)),K91,VLOOKUP(F91,F$2:K90,6,FALSE))</f>
        <v>3</v>
      </c>
      <c r="N91" t="str">
        <f t="shared" si="16"/>
        <v>03.015</v>
      </c>
      <c r="O91" t="s">
        <v>579</v>
      </c>
      <c r="P91" t="s">
        <v>24</v>
      </c>
      <c r="Q91" t="str">
        <f t="shared" si="17"/>
        <v>人际关系与团队技能</v>
      </c>
      <c r="R91" t="s">
        <v>24</v>
      </c>
      <c r="S91" t="str">
        <f t="shared" si="18"/>
        <v>人际关系与团队技能_政治意识</v>
      </c>
      <c r="T91" t="s">
        <v>24</v>
      </c>
      <c r="U91" t="str">
        <f t="shared" si="19"/>
        <v>4.4 管理项目知识</v>
      </c>
      <c r="V91" t="s">
        <v>24</v>
      </c>
      <c r="W91" t="str">
        <f t="shared" si="22"/>
        <v>|</v>
      </c>
      <c r="X91" t="str">
        <f t="shared" si="20"/>
        <v/>
      </c>
      <c r="Y91" t="str">
        <f t="shared" si="23"/>
        <v>|</v>
      </c>
      <c r="Z91" t="str">
        <f t="shared" si="21"/>
        <v>人际关系与团队技能_政治意识</v>
      </c>
      <c r="AA91" t="str">
        <f t="shared" si="24"/>
        <v>|</v>
      </c>
      <c r="AB91" t="str">
        <f t="shared" si="25"/>
        <v>4.4 管理项目知识</v>
      </c>
      <c r="AC91" t="str">
        <f t="shared" si="26"/>
        <v>|</v>
      </c>
    </row>
    <row r="92" spans="2:29">
      <c r="B92" s="2" t="s">
        <v>289</v>
      </c>
      <c r="C92" t="str">
        <f t="shared" si="15"/>
        <v>人际关系与团队技能_政治意识</v>
      </c>
      <c r="F92" t="s">
        <v>315</v>
      </c>
      <c r="G92" s="3" t="s">
        <v>334</v>
      </c>
      <c r="H92">
        <f>IF(ISNA(VLOOKUP(C92,C$2:C91,1,FALSE)),H91+1,H91)</f>
        <v>15</v>
      </c>
      <c r="I92">
        <f>IF(ISNA(VLOOKUP(C92,C$2:H91,6,FALSE)),H92,VLOOKUP(C92,C$2:H91,6,FALSE))</f>
        <v>15</v>
      </c>
      <c r="K92">
        <f>IF(ISNA(VLOOKUP(F92,F$2:F91,1,FALSE)),K91+1,K91)</f>
        <v>3</v>
      </c>
      <c r="L92">
        <f>IF(ISNA(VLOOKUP(F92,F$2:K91,6,FALSE)),K92,VLOOKUP(F92,F$2:K91,6,FALSE))</f>
        <v>3</v>
      </c>
      <c r="N92" t="str">
        <f t="shared" si="16"/>
        <v>03.015</v>
      </c>
      <c r="O92" t="s">
        <v>579</v>
      </c>
      <c r="P92" t="s">
        <v>24</v>
      </c>
      <c r="Q92" t="str">
        <f t="shared" si="17"/>
        <v>人际关系与团队技能</v>
      </c>
      <c r="R92" t="s">
        <v>24</v>
      </c>
      <c r="S92" t="str">
        <f t="shared" si="18"/>
        <v>人际关系与团队技能_政治意识</v>
      </c>
      <c r="T92" t="s">
        <v>24</v>
      </c>
      <c r="U92" t="str">
        <f t="shared" si="19"/>
        <v>10.1 规划沟通管理</v>
      </c>
      <c r="V92" t="s">
        <v>24</v>
      </c>
      <c r="W92" t="str">
        <f t="shared" si="22"/>
        <v>|</v>
      </c>
      <c r="X92" t="str">
        <f t="shared" si="20"/>
        <v/>
      </c>
      <c r="Y92" t="str">
        <f t="shared" si="23"/>
        <v>|</v>
      </c>
      <c r="Z92" t="str">
        <f t="shared" si="21"/>
        <v/>
      </c>
      <c r="AA92" t="str">
        <f t="shared" si="24"/>
        <v>|</v>
      </c>
      <c r="AB92" t="str">
        <f t="shared" si="25"/>
        <v>10.1 规划沟通管理</v>
      </c>
      <c r="AC92" t="str">
        <f t="shared" si="26"/>
        <v>|</v>
      </c>
    </row>
    <row r="93" spans="2:29">
      <c r="B93" s="2" t="s">
        <v>290</v>
      </c>
      <c r="C93" t="str">
        <f t="shared" si="15"/>
        <v>人际关系与团队技能_政治意识</v>
      </c>
      <c r="F93" t="s">
        <v>315</v>
      </c>
      <c r="G93" s="3" t="s">
        <v>334</v>
      </c>
      <c r="H93">
        <f>IF(ISNA(VLOOKUP(C93,C$2:C92,1,FALSE)),H92+1,H92)</f>
        <v>15</v>
      </c>
      <c r="I93">
        <f>IF(ISNA(VLOOKUP(C93,C$2:H92,6,FALSE)),H93,VLOOKUP(C93,C$2:H92,6,FALSE))</f>
        <v>15</v>
      </c>
      <c r="K93">
        <f>IF(ISNA(VLOOKUP(F93,F$2:F92,1,FALSE)),K92+1,K92)</f>
        <v>3</v>
      </c>
      <c r="L93">
        <f>IF(ISNA(VLOOKUP(F93,F$2:K92,6,FALSE)),K93,VLOOKUP(F93,F$2:K92,6,FALSE))</f>
        <v>3</v>
      </c>
      <c r="N93" t="str">
        <f t="shared" si="16"/>
        <v>03.015</v>
      </c>
      <c r="O93" t="s">
        <v>579</v>
      </c>
      <c r="P93" t="s">
        <v>24</v>
      </c>
      <c r="Q93" t="str">
        <f t="shared" si="17"/>
        <v>人际关系与团队技能</v>
      </c>
      <c r="R93" t="s">
        <v>24</v>
      </c>
      <c r="S93" t="str">
        <f t="shared" si="18"/>
        <v>人际关系与团队技能_政治意识</v>
      </c>
      <c r="T93" t="s">
        <v>24</v>
      </c>
      <c r="U93" t="str">
        <f t="shared" si="19"/>
        <v>10.2 管理沟通</v>
      </c>
      <c r="V93" t="s">
        <v>24</v>
      </c>
      <c r="W93" t="str">
        <f t="shared" si="22"/>
        <v>|</v>
      </c>
      <c r="X93" t="str">
        <f t="shared" si="20"/>
        <v/>
      </c>
      <c r="Y93" t="str">
        <f t="shared" si="23"/>
        <v>|</v>
      </c>
      <c r="Z93" t="str">
        <f t="shared" si="21"/>
        <v/>
      </c>
      <c r="AA93" t="str">
        <f t="shared" si="24"/>
        <v>|</v>
      </c>
      <c r="AB93" t="str">
        <f t="shared" si="25"/>
        <v>10.2 管理沟通</v>
      </c>
      <c r="AC93" t="str">
        <f t="shared" si="26"/>
        <v>|</v>
      </c>
    </row>
    <row r="94" spans="2:29">
      <c r="B94" s="2" t="s">
        <v>301</v>
      </c>
      <c r="C94" t="str">
        <f t="shared" si="15"/>
        <v>人际关系与团队技能_政治意识</v>
      </c>
      <c r="F94" t="s">
        <v>315</v>
      </c>
      <c r="G94" s="3" t="s">
        <v>334</v>
      </c>
      <c r="H94">
        <f>IF(ISNA(VLOOKUP(C94,C$2:C93,1,FALSE)),H93+1,H93)</f>
        <v>15</v>
      </c>
      <c r="I94">
        <f>IF(ISNA(VLOOKUP(C94,C$2:H93,6,FALSE)),H94,VLOOKUP(C94,C$2:H93,6,FALSE))</f>
        <v>15</v>
      </c>
      <c r="K94">
        <f>IF(ISNA(VLOOKUP(F94,F$2:F93,1,FALSE)),K93+1,K93)</f>
        <v>3</v>
      </c>
      <c r="L94">
        <f>IF(ISNA(VLOOKUP(F94,F$2:K93,6,FALSE)),K94,VLOOKUP(F94,F$2:K93,6,FALSE))</f>
        <v>3</v>
      </c>
      <c r="N94" t="str">
        <f t="shared" si="16"/>
        <v>03.015</v>
      </c>
      <c r="O94" t="s">
        <v>579</v>
      </c>
      <c r="P94" t="s">
        <v>24</v>
      </c>
      <c r="Q94" t="str">
        <f t="shared" si="17"/>
        <v>人际关系与团队技能</v>
      </c>
      <c r="R94" t="s">
        <v>24</v>
      </c>
      <c r="S94" t="str">
        <f t="shared" si="18"/>
        <v>人际关系与团队技能_政治意识</v>
      </c>
      <c r="T94" t="s">
        <v>24</v>
      </c>
      <c r="U94" t="str">
        <f t="shared" si="19"/>
        <v>13.3 管理相关方参与</v>
      </c>
      <c r="V94" t="s">
        <v>24</v>
      </c>
      <c r="W94" t="str">
        <f t="shared" si="22"/>
        <v>|</v>
      </c>
      <c r="X94" t="str">
        <f t="shared" si="20"/>
        <v/>
      </c>
      <c r="Y94" t="str">
        <f t="shared" si="23"/>
        <v>|</v>
      </c>
      <c r="Z94" t="str">
        <f t="shared" si="21"/>
        <v/>
      </c>
      <c r="AA94" t="str">
        <f t="shared" si="24"/>
        <v>|</v>
      </c>
      <c r="AB94" t="str">
        <f t="shared" si="25"/>
        <v>13.3 管理相关方参与</v>
      </c>
      <c r="AC94" t="str">
        <f t="shared" si="26"/>
        <v>|</v>
      </c>
    </row>
    <row r="95" spans="2:29">
      <c r="B95" s="2" t="s">
        <v>302</v>
      </c>
      <c r="C95" t="str">
        <f t="shared" si="15"/>
        <v>人际关系与团队技能_政治意识</v>
      </c>
      <c r="F95" t="s">
        <v>315</v>
      </c>
      <c r="G95" s="3" t="s">
        <v>334</v>
      </c>
      <c r="H95">
        <f>IF(ISNA(VLOOKUP(C95,C$2:C94,1,FALSE)),H94+1,H94)</f>
        <v>15</v>
      </c>
      <c r="I95">
        <f>IF(ISNA(VLOOKUP(C95,C$2:H94,6,FALSE)),H95,VLOOKUP(C95,C$2:H94,6,FALSE))</f>
        <v>15</v>
      </c>
      <c r="K95">
        <f>IF(ISNA(VLOOKUP(F95,F$2:F94,1,FALSE)),K94+1,K94)</f>
        <v>3</v>
      </c>
      <c r="L95">
        <f>IF(ISNA(VLOOKUP(F95,F$2:K94,6,FALSE)),K95,VLOOKUP(F95,F$2:K94,6,FALSE))</f>
        <v>3</v>
      </c>
      <c r="N95" t="str">
        <f t="shared" si="16"/>
        <v>03.015</v>
      </c>
      <c r="O95" t="s">
        <v>579</v>
      </c>
      <c r="P95" t="s">
        <v>24</v>
      </c>
      <c r="Q95" t="str">
        <f t="shared" si="17"/>
        <v>人际关系与团队技能</v>
      </c>
      <c r="R95" t="s">
        <v>24</v>
      </c>
      <c r="S95" t="str">
        <f t="shared" si="18"/>
        <v>人际关系与团队技能_政治意识</v>
      </c>
      <c r="T95" t="s">
        <v>24</v>
      </c>
      <c r="U95" t="str">
        <f t="shared" si="19"/>
        <v>13.4 监督相关方参与</v>
      </c>
      <c r="V95" t="s">
        <v>24</v>
      </c>
      <c r="W95" t="str">
        <f t="shared" si="22"/>
        <v>|</v>
      </c>
      <c r="X95" t="str">
        <f t="shared" si="20"/>
        <v/>
      </c>
      <c r="Y95" t="str">
        <f t="shared" si="23"/>
        <v>|</v>
      </c>
      <c r="Z95" t="str">
        <f t="shared" si="21"/>
        <v/>
      </c>
      <c r="AA95" t="str">
        <f t="shared" si="24"/>
        <v>|</v>
      </c>
      <c r="AB95" t="str">
        <f t="shared" si="25"/>
        <v>13.4 监督相关方参与</v>
      </c>
      <c r="AC95" t="str">
        <f t="shared" si="26"/>
        <v>|</v>
      </c>
    </row>
    <row r="96" ht="44" spans="2:29">
      <c r="B96" s="2" t="s">
        <v>271</v>
      </c>
      <c r="C96" t="str">
        <f t="shared" si="15"/>
        <v>人际关系与团队技能_名义小组技术</v>
      </c>
      <c r="F96" s="4" t="s">
        <v>315</v>
      </c>
      <c r="G96" s="3" t="s">
        <v>361</v>
      </c>
      <c r="H96">
        <f>IF(ISNA(VLOOKUP(C96,C$2:C95,1,FALSE)),H95+1,H95)</f>
        <v>16</v>
      </c>
      <c r="I96">
        <f>IF(ISNA(VLOOKUP(C96,C$2:H95,6,FALSE)),H96,VLOOKUP(C96,C$2:H95,6,FALSE))</f>
        <v>16</v>
      </c>
      <c r="K96">
        <f>IF(ISNA(VLOOKUP(F96,F$2:F95,1,FALSE)),K95+1,K95)</f>
        <v>3</v>
      </c>
      <c r="L96">
        <f>IF(ISNA(VLOOKUP(F96,F$2:K95,6,FALSE)),K96,VLOOKUP(F96,F$2:K95,6,FALSE))</f>
        <v>3</v>
      </c>
      <c r="N96" t="str">
        <f t="shared" si="16"/>
        <v>03.016</v>
      </c>
      <c r="O96" t="s">
        <v>580</v>
      </c>
      <c r="P96" t="s">
        <v>24</v>
      </c>
      <c r="Q96" t="str">
        <f t="shared" si="17"/>
        <v>人际关系与团队技能</v>
      </c>
      <c r="R96" t="s">
        <v>24</v>
      </c>
      <c r="S96" t="str">
        <f t="shared" si="18"/>
        <v>人际关系与团队技能_名义小组技术</v>
      </c>
      <c r="T96" t="s">
        <v>24</v>
      </c>
      <c r="U96" t="str">
        <f t="shared" si="19"/>
        <v>5.2 收集需求</v>
      </c>
      <c r="V96" t="s">
        <v>24</v>
      </c>
      <c r="W96" t="str">
        <f t="shared" si="22"/>
        <v>|</v>
      </c>
      <c r="X96" t="str">
        <f t="shared" si="20"/>
        <v/>
      </c>
      <c r="Y96" t="str">
        <f t="shared" si="23"/>
        <v>|</v>
      </c>
      <c r="Z96" t="str">
        <f t="shared" si="21"/>
        <v>人际关系与团队技能_名义小组技术</v>
      </c>
      <c r="AA96" t="str">
        <f t="shared" si="24"/>
        <v>|</v>
      </c>
      <c r="AB96" t="str">
        <f t="shared" si="25"/>
        <v>5.2 收集需求</v>
      </c>
      <c r="AC96" t="str">
        <f t="shared" si="26"/>
        <v>|</v>
      </c>
    </row>
    <row r="97" ht="44" spans="2:29">
      <c r="B97" s="2" t="s">
        <v>271</v>
      </c>
      <c r="C97" t="str">
        <f t="shared" si="15"/>
        <v>人际关系与团队技能_观察/交谈</v>
      </c>
      <c r="F97" s="4" t="s">
        <v>315</v>
      </c>
      <c r="G97" s="3" t="s">
        <v>363</v>
      </c>
      <c r="H97">
        <f>IF(ISNA(VLOOKUP(C97,C$2:C96,1,FALSE)),H96+1,H96)</f>
        <v>17</v>
      </c>
      <c r="I97">
        <f>IF(ISNA(VLOOKUP(C97,C$2:H96,6,FALSE)),H97,VLOOKUP(C97,C$2:H96,6,FALSE))</f>
        <v>17</v>
      </c>
      <c r="K97">
        <f>IF(ISNA(VLOOKUP(F97,F$2:F96,1,FALSE)),K96+1,K96)</f>
        <v>3</v>
      </c>
      <c r="L97">
        <f>IF(ISNA(VLOOKUP(F97,F$2:K96,6,FALSE)),K97,VLOOKUP(F97,F$2:K96,6,FALSE))</f>
        <v>3</v>
      </c>
      <c r="N97" t="str">
        <f t="shared" si="16"/>
        <v>03.017</v>
      </c>
      <c r="O97" t="s">
        <v>581</v>
      </c>
      <c r="P97" t="s">
        <v>24</v>
      </c>
      <c r="Q97" t="str">
        <f t="shared" si="17"/>
        <v>人际关系与团队技能</v>
      </c>
      <c r="R97" t="s">
        <v>24</v>
      </c>
      <c r="S97" t="str">
        <f t="shared" si="18"/>
        <v>人际关系与团队技能_观察/交谈</v>
      </c>
      <c r="T97" t="s">
        <v>24</v>
      </c>
      <c r="U97" t="str">
        <f t="shared" si="19"/>
        <v>5.2 收集需求</v>
      </c>
      <c r="V97" t="s">
        <v>24</v>
      </c>
      <c r="W97" t="str">
        <f t="shared" si="22"/>
        <v>|</v>
      </c>
      <c r="X97" t="str">
        <f t="shared" si="20"/>
        <v/>
      </c>
      <c r="Y97" t="str">
        <f t="shared" si="23"/>
        <v>|</v>
      </c>
      <c r="Z97" t="str">
        <f t="shared" si="21"/>
        <v>人际关系与团队技能_观察/交谈</v>
      </c>
      <c r="AA97" t="str">
        <f t="shared" si="24"/>
        <v>|</v>
      </c>
      <c r="AB97" t="str">
        <f t="shared" si="25"/>
        <v>5.2 收集需求</v>
      </c>
      <c r="AC97" t="str">
        <f t="shared" si="26"/>
        <v>|</v>
      </c>
    </row>
    <row r="98" spans="2:29">
      <c r="B98" s="2" t="s">
        <v>291</v>
      </c>
      <c r="C98" t="str">
        <f t="shared" si="15"/>
        <v>人际关系与团队技能_观察/交谈</v>
      </c>
      <c r="F98" s="3" t="s">
        <v>315</v>
      </c>
      <c r="G98" s="3" t="s">
        <v>363</v>
      </c>
      <c r="H98">
        <f>IF(ISNA(VLOOKUP(C98,C$2:C97,1,FALSE)),H97+1,H97)</f>
        <v>17</v>
      </c>
      <c r="I98">
        <f>IF(ISNA(VLOOKUP(C98,C$2:H97,6,FALSE)),H98,VLOOKUP(C98,C$2:H97,6,FALSE))</f>
        <v>17</v>
      </c>
      <c r="K98">
        <f>IF(ISNA(VLOOKUP(F98,F$2:F97,1,FALSE)),K97+1,K97)</f>
        <v>3</v>
      </c>
      <c r="L98">
        <f>IF(ISNA(VLOOKUP(F98,F$2:K97,6,FALSE)),K98,VLOOKUP(F98,F$2:K97,6,FALSE))</f>
        <v>3</v>
      </c>
      <c r="N98" t="str">
        <f t="shared" si="16"/>
        <v>03.017</v>
      </c>
      <c r="O98" t="s">
        <v>581</v>
      </c>
      <c r="P98" t="s">
        <v>24</v>
      </c>
      <c r="Q98" t="str">
        <f t="shared" si="17"/>
        <v>人际关系与团队技能</v>
      </c>
      <c r="R98" t="s">
        <v>24</v>
      </c>
      <c r="S98" t="str">
        <f t="shared" si="18"/>
        <v>人际关系与团队技能_观察/交谈</v>
      </c>
      <c r="T98" t="s">
        <v>24</v>
      </c>
      <c r="U98" t="str">
        <f t="shared" si="19"/>
        <v>10.3 监督沟通</v>
      </c>
      <c r="V98" t="s">
        <v>24</v>
      </c>
      <c r="W98" t="str">
        <f t="shared" si="22"/>
        <v>|</v>
      </c>
      <c r="X98" t="str">
        <f t="shared" si="20"/>
        <v/>
      </c>
      <c r="Y98" t="str">
        <f t="shared" si="23"/>
        <v>|</v>
      </c>
      <c r="Z98" t="str">
        <f t="shared" si="21"/>
        <v/>
      </c>
      <c r="AA98" t="str">
        <f t="shared" si="24"/>
        <v>|</v>
      </c>
      <c r="AB98" t="str">
        <f t="shared" si="25"/>
        <v>10.3 监督沟通</v>
      </c>
      <c r="AC98" t="str">
        <f t="shared" si="26"/>
        <v>|</v>
      </c>
    </row>
    <row r="99" spans="2:29">
      <c r="B99" s="2" t="s">
        <v>301</v>
      </c>
      <c r="C99" t="str">
        <f t="shared" si="15"/>
        <v>人际关系与团队技能_观察/交谈</v>
      </c>
      <c r="F99" t="s">
        <v>315</v>
      </c>
      <c r="G99" s="3" t="s">
        <v>363</v>
      </c>
      <c r="H99">
        <f>IF(ISNA(VLOOKUP(C99,C$2:C98,1,FALSE)),H98+1,H98)</f>
        <v>17</v>
      </c>
      <c r="I99">
        <f>IF(ISNA(VLOOKUP(C99,C$2:H98,6,FALSE)),H99,VLOOKUP(C99,C$2:H98,6,FALSE))</f>
        <v>17</v>
      </c>
      <c r="K99">
        <f>IF(ISNA(VLOOKUP(F99,F$2:F98,1,FALSE)),K98+1,K98)</f>
        <v>3</v>
      </c>
      <c r="L99">
        <f>IF(ISNA(VLOOKUP(F99,F$2:K98,6,FALSE)),K99,VLOOKUP(F99,F$2:K98,6,FALSE))</f>
        <v>3</v>
      </c>
      <c r="N99" t="str">
        <f t="shared" si="16"/>
        <v>03.017</v>
      </c>
      <c r="O99" t="s">
        <v>581</v>
      </c>
      <c r="P99" t="s">
        <v>24</v>
      </c>
      <c r="Q99" t="str">
        <f t="shared" si="17"/>
        <v>人际关系与团队技能</v>
      </c>
      <c r="R99" t="s">
        <v>24</v>
      </c>
      <c r="S99" t="str">
        <f t="shared" si="18"/>
        <v>人际关系与团队技能_观察/交谈</v>
      </c>
      <c r="T99" t="s">
        <v>24</v>
      </c>
      <c r="U99" t="str">
        <f t="shared" si="19"/>
        <v>13.3 管理相关方参与</v>
      </c>
      <c r="V99" t="s">
        <v>24</v>
      </c>
      <c r="W99" t="str">
        <f t="shared" si="22"/>
        <v>|</v>
      </c>
      <c r="X99" t="str">
        <f t="shared" si="20"/>
        <v/>
      </c>
      <c r="Y99" t="str">
        <f t="shared" si="23"/>
        <v>|</v>
      </c>
      <c r="Z99" t="str">
        <f t="shared" si="21"/>
        <v/>
      </c>
      <c r="AA99" t="str">
        <f t="shared" si="24"/>
        <v>|</v>
      </c>
      <c r="AB99" t="str">
        <f t="shared" si="25"/>
        <v>13.3 管理相关方参与</v>
      </c>
      <c r="AC99" t="str">
        <f t="shared" si="26"/>
        <v>|</v>
      </c>
    </row>
    <row r="100" spans="2:29">
      <c r="B100" s="2" t="s">
        <v>287</v>
      </c>
      <c r="C100" t="str">
        <f t="shared" si="15"/>
        <v>人际关系与团队技能_谈判</v>
      </c>
      <c r="F100" t="s">
        <v>315</v>
      </c>
      <c r="G100" s="3" t="s">
        <v>472</v>
      </c>
      <c r="H100">
        <f>IF(ISNA(VLOOKUP(C100,C$2:C99,1,FALSE)),H99+1,H99)</f>
        <v>18</v>
      </c>
      <c r="I100">
        <f>IF(ISNA(VLOOKUP(C100,C$2:H99,6,FALSE)),H100,VLOOKUP(C100,C$2:H99,6,FALSE))</f>
        <v>18</v>
      </c>
      <c r="K100">
        <f>IF(ISNA(VLOOKUP(F100,F$2:F99,1,FALSE)),K99+1,K99)</f>
        <v>3</v>
      </c>
      <c r="L100">
        <f>IF(ISNA(VLOOKUP(F100,F$2:K99,6,FALSE)),K100,VLOOKUP(F100,F$2:K99,6,FALSE))</f>
        <v>3</v>
      </c>
      <c r="N100" t="str">
        <f t="shared" si="16"/>
        <v>03.018</v>
      </c>
      <c r="O100" t="s">
        <v>582</v>
      </c>
      <c r="P100" t="s">
        <v>24</v>
      </c>
      <c r="Q100" t="str">
        <f t="shared" si="17"/>
        <v>人际关系与团队技能</v>
      </c>
      <c r="R100" t="s">
        <v>24</v>
      </c>
      <c r="S100" t="str">
        <f t="shared" si="18"/>
        <v>人际关系与团队技能_谈判</v>
      </c>
      <c r="T100" t="s">
        <v>24</v>
      </c>
      <c r="U100" t="str">
        <f t="shared" si="19"/>
        <v>9.3 获取资源</v>
      </c>
      <c r="V100" t="s">
        <v>24</v>
      </c>
      <c r="W100" t="str">
        <f t="shared" si="22"/>
        <v>|</v>
      </c>
      <c r="X100" t="str">
        <f t="shared" si="20"/>
        <v/>
      </c>
      <c r="Y100" t="str">
        <f t="shared" si="23"/>
        <v>|</v>
      </c>
      <c r="Z100" t="str">
        <f t="shared" si="21"/>
        <v>人际关系与团队技能_谈判</v>
      </c>
      <c r="AA100" t="str">
        <f t="shared" si="24"/>
        <v>|</v>
      </c>
      <c r="AB100" t="str">
        <f t="shared" si="25"/>
        <v>9.3 获取资源</v>
      </c>
      <c r="AC100" t="str">
        <f t="shared" si="26"/>
        <v>|</v>
      </c>
    </row>
    <row r="101" spans="2:29">
      <c r="B101" s="2" t="s">
        <v>63</v>
      </c>
      <c r="C101" t="str">
        <f t="shared" si="15"/>
        <v>人际关系与团队技能_谈判</v>
      </c>
      <c r="F101" t="s">
        <v>315</v>
      </c>
      <c r="G101" s="3" t="s">
        <v>472</v>
      </c>
      <c r="H101">
        <f>IF(ISNA(VLOOKUP(C101,C$2:C100,1,FALSE)),H100+1,H100)</f>
        <v>18</v>
      </c>
      <c r="I101">
        <f>IF(ISNA(VLOOKUP(C101,C$2:H100,6,FALSE)),H101,VLOOKUP(C101,C$2:H100,6,FALSE))</f>
        <v>18</v>
      </c>
      <c r="K101">
        <f>IF(ISNA(VLOOKUP(F101,F$2:F100,1,FALSE)),K100+1,K100)</f>
        <v>3</v>
      </c>
      <c r="L101">
        <f>IF(ISNA(VLOOKUP(F101,F$2:K100,6,FALSE)),K101,VLOOKUP(F101,F$2:K100,6,FALSE))</f>
        <v>3</v>
      </c>
      <c r="N101" t="str">
        <f t="shared" si="16"/>
        <v>03.018</v>
      </c>
      <c r="O101" t="s">
        <v>582</v>
      </c>
      <c r="P101" t="s">
        <v>24</v>
      </c>
      <c r="Q101" t="str">
        <f t="shared" si="17"/>
        <v>人际关系与团队技能</v>
      </c>
      <c r="R101" t="s">
        <v>24</v>
      </c>
      <c r="S101" t="str">
        <f t="shared" si="18"/>
        <v>人际关系与团队技能_谈判</v>
      </c>
      <c r="T101" t="s">
        <v>24</v>
      </c>
      <c r="U101" t="str">
        <f t="shared" si="19"/>
        <v>9.4 建设团队</v>
      </c>
      <c r="V101" t="s">
        <v>24</v>
      </c>
      <c r="W101" t="str">
        <f t="shared" si="22"/>
        <v>|</v>
      </c>
      <c r="X101" t="str">
        <f t="shared" si="20"/>
        <v/>
      </c>
      <c r="Y101" t="str">
        <f t="shared" si="23"/>
        <v>|</v>
      </c>
      <c r="Z101" t="str">
        <f t="shared" si="21"/>
        <v/>
      </c>
      <c r="AA101" t="str">
        <f t="shared" si="24"/>
        <v>|</v>
      </c>
      <c r="AB101" t="str">
        <f t="shared" si="25"/>
        <v>9.4 建设团队</v>
      </c>
      <c r="AC101" t="str">
        <f t="shared" si="26"/>
        <v>|</v>
      </c>
    </row>
    <row r="102" spans="2:29">
      <c r="B102" s="2" t="s">
        <v>288</v>
      </c>
      <c r="C102" t="str">
        <f t="shared" si="15"/>
        <v>人际关系与团队技能_谈判</v>
      </c>
      <c r="F102" t="s">
        <v>315</v>
      </c>
      <c r="G102" s="3" t="s">
        <v>472</v>
      </c>
      <c r="H102">
        <f>IF(ISNA(VLOOKUP(C102,C$2:C101,1,FALSE)),H101+1,H101)</f>
        <v>18</v>
      </c>
      <c r="I102">
        <f>IF(ISNA(VLOOKUP(C102,C$2:H101,6,FALSE)),H102,VLOOKUP(C102,C$2:H101,6,FALSE))</f>
        <v>18</v>
      </c>
      <c r="K102">
        <f>IF(ISNA(VLOOKUP(F102,F$2:F101,1,FALSE)),K101+1,K101)</f>
        <v>3</v>
      </c>
      <c r="L102">
        <f>IF(ISNA(VLOOKUP(F102,F$2:K101,6,FALSE)),K102,VLOOKUP(F102,F$2:K101,6,FALSE))</f>
        <v>3</v>
      </c>
      <c r="N102" t="str">
        <f t="shared" si="16"/>
        <v>03.018</v>
      </c>
      <c r="O102" t="s">
        <v>582</v>
      </c>
      <c r="P102" t="s">
        <v>24</v>
      </c>
      <c r="Q102" t="str">
        <f t="shared" si="17"/>
        <v>人际关系与团队技能</v>
      </c>
      <c r="R102" t="s">
        <v>24</v>
      </c>
      <c r="S102" t="str">
        <f t="shared" si="18"/>
        <v>人际关系与团队技能_谈判</v>
      </c>
      <c r="T102" t="s">
        <v>24</v>
      </c>
      <c r="U102" t="str">
        <f t="shared" si="19"/>
        <v>9.6 控制资源</v>
      </c>
      <c r="V102" t="s">
        <v>24</v>
      </c>
      <c r="W102" t="str">
        <f t="shared" si="22"/>
        <v>|</v>
      </c>
      <c r="X102" t="str">
        <f t="shared" si="20"/>
        <v/>
      </c>
      <c r="Y102" t="str">
        <f t="shared" si="23"/>
        <v>|</v>
      </c>
      <c r="Z102" t="str">
        <f t="shared" si="21"/>
        <v/>
      </c>
      <c r="AA102" t="str">
        <f t="shared" si="24"/>
        <v>|</v>
      </c>
      <c r="AB102" t="str">
        <f t="shared" si="25"/>
        <v>9.6 控制资源</v>
      </c>
      <c r="AC102" t="str">
        <f t="shared" si="26"/>
        <v>|</v>
      </c>
    </row>
    <row r="103" spans="2:29">
      <c r="B103" s="2" t="s">
        <v>21</v>
      </c>
      <c r="C103" t="str">
        <f t="shared" si="15"/>
        <v>人际关系与团队技能_谈判</v>
      </c>
      <c r="F103" t="s">
        <v>315</v>
      </c>
      <c r="G103" s="3" t="s">
        <v>472</v>
      </c>
      <c r="H103">
        <f>IF(ISNA(VLOOKUP(C103,C$2:C102,1,FALSE)),H102+1,H102)</f>
        <v>18</v>
      </c>
      <c r="I103">
        <f>IF(ISNA(VLOOKUP(C103,C$2:H102,6,FALSE)),H103,VLOOKUP(C103,C$2:H102,6,FALSE))</f>
        <v>18</v>
      </c>
      <c r="K103">
        <f>IF(ISNA(VLOOKUP(F103,F$2:F102,1,FALSE)),K102+1,K102)</f>
        <v>3</v>
      </c>
      <c r="L103">
        <f>IF(ISNA(VLOOKUP(F103,F$2:K102,6,FALSE)),K103,VLOOKUP(F103,F$2:K102,6,FALSE))</f>
        <v>3</v>
      </c>
      <c r="N103" t="str">
        <f t="shared" si="16"/>
        <v>03.018</v>
      </c>
      <c r="O103" t="s">
        <v>582</v>
      </c>
      <c r="P103" t="s">
        <v>24</v>
      </c>
      <c r="Q103" t="str">
        <f t="shared" si="17"/>
        <v>人际关系与团队技能</v>
      </c>
      <c r="R103" t="s">
        <v>24</v>
      </c>
      <c r="S103" t="str">
        <f t="shared" si="18"/>
        <v>人际关系与团队技能_谈判</v>
      </c>
      <c r="T103" t="s">
        <v>24</v>
      </c>
      <c r="U103" t="str">
        <f t="shared" si="19"/>
        <v>12.2 实施采购</v>
      </c>
      <c r="V103" t="s">
        <v>24</v>
      </c>
      <c r="W103" t="str">
        <f t="shared" si="22"/>
        <v>|</v>
      </c>
      <c r="X103" t="str">
        <f t="shared" si="20"/>
        <v/>
      </c>
      <c r="Y103" t="str">
        <f t="shared" si="23"/>
        <v>|</v>
      </c>
      <c r="Z103" t="str">
        <f t="shared" si="21"/>
        <v/>
      </c>
      <c r="AA103" t="str">
        <f t="shared" si="24"/>
        <v>|</v>
      </c>
      <c r="AB103" t="str">
        <f t="shared" si="25"/>
        <v>12.2 实施采购</v>
      </c>
      <c r="AC103" t="str">
        <f t="shared" si="26"/>
        <v>|</v>
      </c>
    </row>
    <row r="104" spans="2:29">
      <c r="B104" s="2" t="s">
        <v>301</v>
      </c>
      <c r="C104" t="str">
        <f t="shared" si="15"/>
        <v>人际关系与团队技能_谈判</v>
      </c>
      <c r="F104" t="s">
        <v>315</v>
      </c>
      <c r="G104" s="3" t="s">
        <v>472</v>
      </c>
      <c r="H104">
        <f>IF(ISNA(VLOOKUP(C104,C$2:C103,1,FALSE)),H103+1,H103)</f>
        <v>18</v>
      </c>
      <c r="I104">
        <f>IF(ISNA(VLOOKUP(C104,C$2:H103,6,FALSE)),H104,VLOOKUP(C104,C$2:H103,6,FALSE))</f>
        <v>18</v>
      </c>
      <c r="K104">
        <f>IF(ISNA(VLOOKUP(F104,F$2:F103,1,FALSE)),K103+1,K103)</f>
        <v>3</v>
      </c>
      <c r="L104">
        <f>IF(ISNA(VLOOKUP(F104,F$2:K103,6,FALSE)),K104,VLOOKUP(F104,F$2:K103,6,FALSE))</f>
        <v>3</v>
      </c>
      <c r="N104" t="str">
        <f t="shared" si="16"/>
        <v>03.018</v>
      </c>
      <c r="O104" t="s">
        <v>582</v>
      </c>
      <c r="P104" t="s">
        <v>24</v>
      </c>
      <c r="Q104" t="str">
        <f t="shared" si="17"/>
        <v>人际关系与团队技能</v>
      </c>
      <c r="R104" t="s">
        <v>24</v>
      </c>
      <c r="S104" t="str">
        <f t="shared" si="18"/>
        <v>人际关系与团队技能_谈判</v>
      </c>
      <c r="T104" t="s">
        <v>24</v>
      </c>
      <c r="U104" t="str">
        <f t="shared" si="19"/>
        <v>13.3 管理相关方参与</v>
      </c>
      <c r="V104" t="s">
        <v>24</v>
      </c>
      <c r="W104" t="str">
        <f t="shared" si="22"/>
        <v>|</v>
      </c>
      <c r="X104" t="str">
        <f t="shared" si="20"/>
        <v/>
      </c>
      <c r="Y104" t="str">
        <f t="shared" si="23"/>
        <v>|</v>
      </c>
      <c r="Z104" t="str">
        <f t="shared" si="21"/>
        <v/>
      </c>
      <c r="AA104" t="str">
        <f t="shared" si="24"/>
        <v>|</v>
      </c>
      <c r="AB104" t="str">
        <f t="shared" si="25"/>
        <v>13.3 管理相关方参与</v>
      </c>
      <c r="AC104" t="str">
        <f t="shared" si="26"/>
        <v>|</v>
      </c>
    </row>
    <row r="105" spans="2:29">
      <c r="B105" s="2" t="s">
        <v>287</v>
      </c>
      <c r="C105" t="str">
        <f t="shared" si="15"/>
        <v>人际关系与团队技能</v>
      </c>
      <c r="F105" t="s">
        <v>315</v>
      </c>
      <c r="H105">
        <f>IF(ISNA(VLOOKUP(C105,C$2:C104,1,FALSE)),H104+1,H104)</f>
        <v>19</v>
      </c>
      <c r="I105">
        <f>IF(ISNA(VLOOKUP(C105,C$2:H104,6,FALSE)),H105,VLOOKUP(C105,C$2:H104,6,FALSE))</f>
        <v>19</v>
      </c>
      <c r="K105">
        <f>IF(ISNA(VLOOKUP(F105,F$2:F104,1,FALSE)),K104+1,K104)</f>
        <v>3</v>
      </c>
      <c r="L105">
        <f>IF(ISNA(VLOOKUP(F105,F$2:K104,6,FALSE)),K105,VLOOKUP(F105,F$2:K104,6,FALSE))</f>
        <v>3</v>
      </c>
      <c r="N105" t="str">
        <f t="shared" si="16"/>
        <v>03.019</v>
      </c>
      <c r="O105" t="s">
        <v>583</v>
      </c>
      <c r="P105" t="s">
        <v>24</v>
      </c>
      <c r="Q105" t="str">
        <f t="shared" si="17"/>
        <v>人际关系与团队技能</v>
      </c>
      <c r="R105" t="s">
        <v>24</v>
      </c>
      <c r="S105" t="str">
        <f t="shared" si="18"/>
        <v>人际关系与团队技能</v>
      </c>
      <c r="T105" t="s">
        <v>24</v>
      </c>
      <c r="U105" t="str">
        <f t="shared" si="19"/>
        <v>9.3 获取资源</v>
      </c>
      <c r="V105" t="s">
        <v>24</v>
      </c>
      <c r="W105" t="str">
        <f t="shared" si="22"/>
        <v>|</v>
      </c>
      <c r="X105" t="str">
        <f t="shared" si="20"/>
        <v/>
      </c>
      <c r="Y105" t="str">
        <f t="shared" si="23"/>
        <v>|</v>
      </c>
      <c r="Z105" t="str">
        <f t="shared" si="21"/>
        <v>人际关系与团队技能</v>
      </c>
      <c r="AA105" t="str">
        <f t="shared" si="24"/>
        <v>|</v>
      </c>
      <c r="AB105" t="str">
        <f t="shared" si="25"/>
        <v>9.3 获取资源</v>
      </c>
      <c r="AC105" t="str">
        <f t="shared" si="26"/>
        <v>|</v>
      </c>
    </row>
    <row r="106" spans="2:29">
      <c r="B106" s="2" t="s">
        <v>63</v>
      </c>
      <c r="C106" t="str">
        <f t="shared" si="15"/>
        <v>人际关系与团队技能_影响力</v>
      </c>
      <c r="F106" t="s">
        <v>315</v>
      </c>
      <c r="G106" s="3" t="s">
        <v>483</v>
      </c>
      <c r="H106">
        <f>IF(ISNA(VLOOKUP(C106,C$2:C105,1,FALSE)),H105+1,H105)</f>
        <v>20</v>
      </c>
      <c r="I106">
        <f>IF(ISNA(VLOOKUP(C106,C$2:H105,6,FALSE)),H106,VLOOKUP(C106,C$2:H105,6,FALSE))</f>
        <v>20</v>
      </c>
      <c r="K106">
        <f>IF(ISNA(VLOOKUP(F106,F$2:F105,1,FALSE)),K105+1,K105)</f>
        <v>3</v>
      </c>
      <c r="L106">
        <f>IF(ISNA(VLOOKUP(F106,F$2:K105,6,FALSE)),K106,VLOOKUP(F106,F$2:K105,6,FALSE))</f>
        <v>3</v>
      </c>
      <c r="N106" t="str">
        <f t="shared" si="16"/>
        <v>03.020</v>
      </c>
      <c r="O106" t="s">
        <v>584</v>
      </c>
      <c r="P106" t="s">
        <v>24</v>
      </c>
      <c r="Q106" t="str">
        <f t="shared" si="17"/>
        <v>人际关系与团队技能</v>
      </c>
      <c r="R106" t="s">
        <v>24</v>
      </c>
      <c r="S106" t="str">
        <f t="shared" si="18"/>
        <v>人际关系与团队技能_影响力</v>
      </c>
      <c r="T106" t="s">
        <v>24</v>
      </c>
      <c r="U106" t="str">
        <f t="shared" si="19"/>
        <v>9.4 建设团队</v>
      </c>
      <c r="V106" t="s">
        <v>24</v>
      </c>
      <c r="W106" t="str">
        <f t="shared" si="22"/>
        <v>|</v>
      </c>
      <c r="X106" t="str">
        <f t="shared" si="20"/>
        <v/>
      </c>
      <c r="Y106" t="str">
        <f t="shared" si="23"/>
        <v>|</v>
      </c>
      <c r="Z106" t="str">
        <f t="shared" si="21"/>
        <v>人际关系与团队技能_影响力</v>
      </c>
      <c r="AA106" t="str">
        <f t="shared" si="24"/>
        <v>|</v>
      </c>
      <c r="AB106" t="str">
        <f t="shared" si="25"/>
        <v>9.4 建设团队</v>
      </c>
      <c r="AC106" t="str">
        <f t="shared" si="26"/>
        <v>|</v>
      </c>
    </row>
    <row r="107" spans="2:29">
      <c r="B107" s="2" t="s">
        <v>65</v>
      </c>
      <c r="C107" t="str">
        <f t="shared" si="15"/>
        <v>人际关系与团队技能_影响力</v>
      </c>
      <c r="F107" t="s">
        <v>315</v>
      </c>
      <c r="G107" s="3" t="s">
        <v>483</v>
      </c>
      <c r="H107">
        <f>IF(ISNA(VLOOKUP(C107,C$2:C106,1,FALSE)),H106+1,H106)</f>
        <v>20</v>
      </c>
      <c r="I107">
        <f>IF(ISNA(VLOOKUP(C107,C$2:H106,6,FALSE)),H107,VLOOKUP(C107,C$2:H106,6,FALSE))</f>
        <v>20</v>
      </c>
      <c r="K107">
        <f>IF(ISNA(VLOOKUP(F107,F$2:F106,1,FALSE)),K106+1,K106)</f>
        <v>3</v>
      </c>
      <c r="L107">
        <f>IF(ISNA(VLOOKUP(F107,F$2:K106,6,FALSE)),K107,VLOOKUP(F107,F$2:K106,6,FALSE))</f>
        <v>3</v>
      </c>
      <c r="N107" t="str">
        <f t="shared" si="16"/>
        <v>03.020</v>
      </c>
      <c r="O107" t="s">
        <v>584</v>
      </c>
      <c r="P107" t="s">
        <v>24</v>
      </c>
      <c r="Q107" t="str">
        <f t="shared" si="17"/>
        <v>人际关系与团队技能</v>
      </c>
      <c r="R107" t="s">
        <v>24</v>
      </c>
      <c r="S107" t="str">
        <f t="shared" si="18"/>
        <v>人际关系与团队技能_影响力</v>
      </c>
      <c r="T107" t="s">
        <v>24</v>
      </c>
      <c r="U107" t="str">
        <f t="shared" si="19"/>
        <v>9.5 管理团队</v>
      </c>
      <c r="V107" t="s">
        <v>24</v>
      </c>
      <c r="W107" t="str">
        <f t="shared" si="22"/>
        <v>|</v>
      </c>
      <c r="X107" t="str">
        <f t="shared" si="20"/>
        <v/>
      </c>
      <c r="Y107" t="str">
        <f t="shared" si="23"/>
        <v>|</v>
      </c>
      <c r="Z107" t="str">
        <f t="shared" si="21"/>
        <v/>
      </c>
      <c r="AA107" t="str">
        <f t="shared" si="24"/>
        <v>|</v>
      </c>
      <c r="AB107" t="str">
        <f t="shared" si="25"/>
        <v>9.5 管理团队</v>
      </c>
      <c r="AC107" t="str">
        <f t="shared" si="26"/>
        <v>|</v>
      </c>
    </row>
    <row r="108" spans="2:29">
      <c r="B108" s="2" t="s">
        <v>288</v>
      </c>
      <c r="C108" t="str">
        <f t="shared" si="15"/>
        <v>人际关系与团队技能_影响力</v>
      </c>
      <c r="F108" t="s">
        <v>315</v>
      </c>
      <c r="G108" s="3" t="s">
        <v>483</v>
      </c>
      <c r="H108">
        <f>IF(ISNA(VLOOKUP(C108,C$2:C107,1,FALSE)),H107+1,H107)</f>
        <v>20</v>
      </c>
      <c r="I108">
        <f>IF(ISNA(VLOOKUP(C108,C$2:H107,6,FALSE)),H108,VLOOKUP(C108,C$2:H107,6,FALSE))</f>
        <v>20</v>
      </c>
      <c r="K108">
        <f>IF(ISNA(VLOOKUP(F108,F$2:F107,1,FALSE)),K107+1,K107)</f>
        <v>3</v>
      </c>
      <c r="L108">
        <f>IF(ISNA(VLOOKUP(F108,F$2:K107,6,FALSE)),K108,VLOOKUP(F108,F$2:K107,6,FALSE))</f>
        <v>3</v>
      </c>
      <c r="N108" t="str">
        <f t="shared" si="16"/>
        <v>03.020</v>
      </c>
      <c r="O108" t="s">
        <v>584</v>
      </c>
      <c r="P108" t="s">
        <v>24</v>
      </c>
      <c r="Q108" t="str">
        <f t="shared" si="17"/>
        <v>人际关系与团队技能</v>
      </c>
      <c r="R108" t="s">
        <v>24</v>
      </c>
      <c r="S108" t="str">
        <f t="shared" si="18"/>
        <v>人际关系与团队技能_影响力</v>
      </c>
      <c r="T108" t="s">
        <v>24</v>
      </c>
      <c r="U108" t="str">
        <f t="shared" si="19"/>
        <v>9.6 控制资源</v>
      </c>
      <c r="V108" t="s">
        <v>24</v>
      </c>
      <c r="W108" t="str">
        <f t="shared" si="22"/>
        <v>|</v>
      </c>
      <c r="X108" t="str">
        <f t="shared" si="20"/>
        <v/>
      </c>
      <c r="Y108" t="str">
        <f t="shared" si="23"/>
        <v>|</v>
      </c>
      <c r="Z108" t="str">
        <f t="shared" si="21"/>
        <v/>
      </c>
      <c r="AA108" t="str">
        <f t="shared" si="24"/>
        <v>|</v>
      </c>
      <c r="AB108" t="str">
        <f t="shared" si="25"/>
        <v>9.6 控制资源</v>
      </c>
      <c r="AC108" t="str">
        <f t="shared" si="26"/>
        <v>|</v>
      </c>
    </row>
    <row r="109" spans="2:29">
      <c r="B109" s="2" t="s">
        <v>297</v>
      </c>
      <c r="C109" t="str">
        <f t="shared" si="15"/>
        <v>人际关系与团队技能_影响力</v>
      </c>
      <c r="F109" t="s">
        <v>315</v>
      </c>
      <c r="G109" s="3" t="s">
        <v>483</v>
      </c>
      <c r="H109">
        <f>IF(ISNA(VLOOKUP(C109,C$2:C108,1,FALSE)),H108+1,H108)</f>
        <v>20</v>
      </c>
      <c r="I109">
        <f>IF(ISNA(VLOOKUP(C109,C$2:H108,6,FALSE)),H109,VLOOKUP(C109,C$2:H108,6,FALSE))</f>
        <v>20</v>
      </c>
      <c r="K109">
        <f>IF(ISNA(VLOOKUP(F109,F$2:F108,1,FALSE)),K108+1,K108)</f>
        <v>3</v>
      </c>
      <c r="L109">
        <f>IF(ISNA(VLOOKUP(F109,F$2:K108,6,FALSE)),K109,VLOOKUP(F109,F$2:K108,6,FALSE))</f>
        <v>3</v>
      </c>
      <c r="N109" t="str">
        <f t="shared" si="16"/>
        <v>03.020</v>
      </c>
      <c r="O109" t="s">
        <v>584</v>
      </c>
      <c r="P109" t="s">
        <v>24</v>
      </c>
      <c r="Q109" t="str">
        <f t="shared" si="17"/>
        <v>人际关系与团队技能</v>
      </c>
      <c r="R109" t="s">
        <v>24</v>
      </c>
      <c r="S109" t="str">
        <f t="shared" si="18"/>
        <v>人际关系与团队技能_影响力</v>
      </c>
      <c r="T109" t="s">
        <v>24</v>
      </c>
      <c r="U109" t="str">
        <f t="shared" si="19"/>
        <v>11.6 实施风险应对</v>
      </c>
      <c r="V109" t="s">
        <v>24</v>
      </c>
      <c r="W109" t="str">
        <f t="shared" si="22"/>
        <v>|</v>
      </c>
      <c r="X109" t="str">
        <f t="shared" si="20"/>
        <v/>
      </c>
      <c r="Y109" t="str">
        <f t="shared" si="23"/>
        <v>|</v>
      </c>
      <c r="Z109" t="str">
        <f t="shared" si="21"/>
        <v/>
      </c>
      <c r="AA109" t="str">
        <f t="shared" si="24"/>
        <v>|</v>
      </c>
      <c r="AB109" t="str">
        <f t="shared" si="25"/>
        <v>11.6 实施风险应对</v>
      </c>
      <c r="AC109" t="str">
        <f t="shared" si="26"/>
        <v>|</v>
      </c>
    </row>
    <row r="110" spans="2:29">
      <c r="B110" s="2" t="s">
        <v>63</v>
      </c>
      <c r="C110" t="str">
        <f t="shared" si="15"/>
        <v>人际关系与团队技能_激励</v>
      </c>
      <c r="F110" t="s">
        <v>315</v>
      </c>
      <c r="G110" s="3" t="s">
        <v>484</v>
      </c>
      <c r="H110">
        <f>IF(ISNA(VLOOKUP(C110,C$2:C109,1,FALSE)),H109+1,H109)</f>
        <v>21</v>
      </c>
      <c r="I110">
        <f>IF(ISNA(VLOOKUP(C110,C$2:H109,6,FALSE)),H110,VLOOKUP(C110,C$2:H109,6,FALSE))</f>
        <v>21</v>
      </c>
      <c r="K110">
        <f>IF(ISNA(VLOOKUP(F110,F$2:F109,1,FALSE)),K109+1,K109)</f>
        <v>3</v>
      </c>
      <c r="L110">
        <f>IF(ISNA(VLOOKUP(F110,F$2:K109,6,FALSE)),K110,VLOOKUP(F110,F$2:K109,6,FALSE))</f>
        <v>3</v>
      </c>
      <c r="N110" t="str">
        <f t="shared" si="16"/>
        <v>03.021</v>
      </c>
      <c r="O110" t="s">
        <v>585</v>
      </c>
      <c r="P110" t="s">
        <v>24</v>
      </c>
      <c r="Q110" t="str">
        <f t="shared" si="17"/>
        <v>人际关系与团队技能</v>
      </c>
      <c r="R110" t="s">
        <v>24</v>
      </c>
      <c r="S110" t="str">
        <f t="shared" si="18"/>
        <v>人际关系与团队技能_激励</v>
      </c>
      <c r="T110" t="s">
        <v>24</v>
      </c>
      <c r="U110" t="str">
        <f t="shared" si="19"/>
        <v>9.4 建设团队</v>
      </c>
      <c r="V110" t="s">
        <v>24</v>
      </c>
      <c r="W110" t="str">
        <f t="shared" si="22"/>
        <v>|</v>
      </c>
      <c r="X110" t="str">
        <f t="shared" si="20"/>
        <v/>
      </c>
      <c r="Y110" t="str">
        <f t="shared" si="23"/>
        <v>|</v>
      </c>
      <c r="Z110" t="str">
        <f t="shared" si="21"/>
        <v>人际关系与团队技能_激励</v>
      </c>
      <c r="AA110" t="str">
        <f t="shared" si="24"/>
        <v>|</v>
      </c>
      <c r="AB110" t="str">
        <f t="shared" si="25"/>
        <v>9.4 建设团队</v>
      </c>
      <c r="AC110" t="str">
        <f t="shared" si="26"/>
        <v>|</v>
      </c>
    </row>
    <row r="111" spans="2:29">
      <c r="B111" s="2" t="s">
        <v>63</v>
      </c>
      <c r="C111" t="str">
        <f t="shared" si="15"/>
        <v>人际关系与团队技能_团队建设</v>
      </c>
      <c r="F111" t="s">
        <v>315</v>
      </c>
      <c r="G111" s="3" t="s">
        <v>485</v>
      </c>
      <c r="H111">
        <f>IF(ISNA(VLOOKUP(C111,C$2:C110,1,FALSE)),H110+1,H110)</f>
        <v>22</v>
      </c>
      <c r="I111">
        <f>IF(ISNA(VLOOKUP(C111,C$2:H110,6,FALSE)),H111,VLOOKUP(C111,C$2:H110,6,FALSE))</f>
        <v>22</v>
      </c>
      <c r="K111">
        <f>IF(ISNA(VLOOKUP(F111,F$2:F110,1,FALSE)),K110+1,K110)</f>
        <v>3</v>
      </c>
      <c r="L111">
        <f>IF(ISNA(VLOOKUP(F111,F$2:K110,6,FALSE)),K111,VLOOKUP(F111,F$2:K110,6,FALSE))</f>
        <v>3</v>
      </c>
      <c r="N111" t="str">
        <f t="shared" si="16"/>
        <v>03.022</v>
      </c>
      <c r="O111" t="s">
        <v>586</v>
      </c>
      <c r="P111" t="s">
        <v>24</v>
      </c>
      <c r="Q111" t="str">
        <f t="shared" si="17"/>
        <v>人际关系与团队技能</v>
      </c>
      <c r="R111" t="s">
        <v>24</v>
      </c>
      <c r="S111" t="str">
        <f t="shared" si="18"/>
        <v>人际关系与团队技能_团队建设</v>
      </c>
      <c r="T111" t="s">
        <v>24</v>
      </c>
      <c r="U111" t="str">
        <f t="shared" si="19"/>
        <v>9.4 建设团队</v>
      </c>
      <c r="V111" t="s">
        <v>24</v>
      </c>
      <c r="W111" t="str">
        <f t="shared" si="22"/>
        <v>|</v>
      </c>
      <c r="X111" t="str">
        <f t="shared" si="20"/>
        <v/>
      </c>
      <c r="Y111" t="str">
        <f t="shared" si="23"/>
        <v>|</v>
      </c>
      <c r="Z111" t="str">
        <f t="shared" si="21"/>
        <v>人际关系与团队技能_团队建设</v>
      </c>
      <c r="AA111" t="str">
        <f t="shared" si="24"/>
        <v>|</v>
      </c>
      <c r="AB111" t="str">
        <f t="shared" si="25"/>
        <v>9.4 建设团队</v>
      </c>
      <c r="AC111" t="str">
        <f t="shared" si="26"/>
        <v>|</v>
      </c>
    </row>
    <row r="112" spans="2:29">
      <c r="B112" s="2" t="s">
        <v>65</v>
      </c>
      <c r="C112" t="str">
        <f t="shared" si="15"/>
        <v>人际关系与团队技能_制定决策</v>
      </c>
      <c r="F112" t="s">
        <v>315</v>
      </c>
      <c r="G112" s="3" t="s">
        <v>493</v>
      </c>
      <c r="H112">
        <f>IF(ISNA(VLOOKUP(C112,C$2:C111,1,FALSE)),H111+1,H111)</f>
        <v>23</v>
      </c>
      <c r="I112">
        <f>IF(ISNA(VLOOKUP(C112,C$2:H111,6,FALSE)),H112,VLOOKUP(C112,C$2:H111,6,FALSE))</f>
        <v>23</v>
      </c>
      <c r="K112">
        <f>IF(ISNA(VLOOKUP(F112,F$2:F111,1,FALSE)),K111+1,K111)</f>
        <v>3</v>
      </c>
      <c r="L112">
        <f>IF(ISNA(VLOOKUP(F112,F$2:K111,6,FALSE)),K112,VLOOKUP(F112,F$2:K111,6,FALSE))</f>
        <v>3</v>
      </c>
      <c r="N112" t="str">
        <f t="shared" si="16"/>
        <v>03.023</v>
      </c>
      <c r="O112" t="s">
        <v>587</v>
      </c>
      <c r="P112" t="s">
        <v>24</v>
      </c>
      <c r="Q112" t="str">
        <f t="shared" si="17"/>
        <v>人际关系与团队技能</v>
      </c>
      <c r="R112" t="s">
        <v>24</v>
      </c>
      <c r="S112" t="str">
        <f t="shared" si="18"/>
        <v>人际关系与团队技能_制定决策</v>
      </c>
      <c r="T112" t="s">
        <v>24</v>
      </c>
      <c r="U112" t="str">
        <f t="shared" si="19"/>
        <v>9.5 管理团队</v>
      </c>
      <c r="V112" t="s">
        <v>24</v>
      </c>
      <c r="W112" t="str">
        <f t="shared" si="22"/>
        <v>|</v>
      </c>
      <c r="X112" t="str">
        <f t="shared" si="20"/>
        <v/>
      </c>
      <c r="Y112" t="str">
        <f t="shared" si="23"/>
        <v>|</v>
      </c>
      <c r="Z112" t="str">
        <f t="shared" si="21"/>
        <v>人际关系与团队技能_制定决策</v>
      </c>
      <c r="AA112" t="str">
        <f t="shared" si="24"/>
        <v>|</v>
      </c>
      <c r="AB112" t="str">
        <f t="shared" si="25"/>
        <v>9.5 管理团队</v>
      </c>
      <c r="AC112" t="str">
        <f t="shared" si="26"/>
        <v>|</v>
      </c>
    </row>
    <row r="113" spans="2:29">
      <c r="B113" s="2" t="s">
        <v>65</v>
      </c>
      <c r="C113" t="str">
        <f t="shared" si="15"/>
        <v>人际关系与团队技能_情商</v>
      </c>
      <c r="F113" t="s">
        <v>315</v>
      </c>
      <c r="G113" s="3" t="s">
        <v>494</v>
      </c>
      <c r="H113">
        <f>IF(ISNA(VLOOKUP(C113,C$2:C112,1,FALSE)),H112+1,H112)</f>
        <v>24</v>
      </c>
      <c r="I113">
        <f>IF(ISNA(VLOOKUP(C113,C$2:H112,6,FALSE)),H113,VLOOKUP(C113,C$2:H112,6,FALSE))</f>
        <v>24</v>
      </c>
      <c r="K113">
        <f>IF(ISNA(VLOOKUP(F113,F$2:F112,1,FALSE)),K112+1,K112)</f>
        <v>3</v>
      </c>
      <c r="L113">
        <f>IF(ISNA(VLOOKUP(F113,F$2:K112,6,FALSE)),K113,VLOOKUP(F113,F$2:K112,6,FALSE))</f>
        <v>3</v>
      </c>
      <c r="N113" t="str">
        <f t="shared" si="16"/>
        <v>03.024</v>
      </c>
      <c r="O113" t="s">
        <v>588</v>
      </c>
      <c r="P113" t="s">
        <v>24</v>
      </c>
      <c r="Q113" t="str">
        <f t="shared" si="17"/>
        <v>人际关系与团队技能</v>
      </c>
      <c r="R113" t="s">
        <v>24</v>
      </c>
      <c r="S113" t="str">
        <f t="shared" si="18"/>
        <v>人际关系与团队技能_情商</v>
      </c>
      <c r="T113" t="s">
        <v>24</v>
      </c>
      <c r="U113" t="str">
        <f t="shared" si="19"/>
        <v>9.5 管理团队</v>
      </c>
      <c r="V113" t="s">
        <v>24</v>
      </c>
      <c r="W113" t="str">
        <f t="shared" si="22"/>
        <v>|</v>
      </c>
      <c r="X113" t="str">
        <f t="shared" si="20"/>
        <v/>
      </c>
      <c r="Y113" t="str">
        <f t="shared" si="23"/>
        <v>|</v>
      </c>
      <c r="Z113" t="str">
        <f t="shared" si="21"/>
        <v>人际关系与团队技能_情商</v>
      </c>
      <c r="AA113" t="str">
        <f t="shared" si="24"/>
        <v>|</v>
      </c>
      <c r="AB113" t="str">
        <f t="shared" si="25"/>
        <v>9.5 管理团队</v>
      </c>
      <c r="AC113" t="str">
        <f t="shared" si="26"/>
        <v>|</v>
      </c>
    </row>
    <row r="114" spans="2:29">
      <c r="B114" s="2" t="s">
        <v>289</v>
      </c>
      <c r="C114" t="str">
        <f t="shared" si="15"/>
        <v>人际关系与团队技能_沟通风格评估</v>
      </c>
      <c r="F114" t="s">
        <v>315</v>
      </c>
      <c r="G114" s="3" t="s">
        <v>502</v>
      </c>
      <c r="H114">
        <f>IF(ISNA(VLOOKUP(C114,C$2:C113,1,FALSE)),H113+1,H113)</f>
        <v>25</v>
      </c>
      <c r="I114">
        <f>IF(ISNA(VLOOKUP(C114,C$2:H113,6,FALSE)),H114,VLOOKUP(C114,C$2:H113,6,FALSE))</f>
        <v>25</v>
      </c>
      <c r="K114">
        <f>IF(ISNA(VLOOKUP(F114,F$2:F113,1,FALSE)),K113+1,K113)</f>
        <v>3</v>
      </c>
      <c r="L114">
        <f>IF(ISNA(VLOOKUP(F114,F$2:K113,6,FALSE)),K114,VLOOKUP(F114,F$2:K113,6,FALSE))</f>
        <v>3</v>
      </c>
      <c r="N114" t="str">
        <f t="shared" si="16"/>
        <v>03.025</v>
      </c>
      <c r="O114" t="s">
        <v>589</v>
      </c>
      <c r="P114" t="s">
        <v>24</v>
      </c>
      <c r="Q114" t="str">
        <f t="shared" si="17"/>
        <v>人际关系与团队技能</v>
      </c>
      <c r="R114" t="s">
        <v>24</v>
      </c>
      <c r="S114" t="str">
        <f t="shared" si="18"/>
        <v>人际关系与团队技能_沟通风格评估</v>
      </c>
      <c r="T114" t="s">
        <v>24</v>
      </c>
      <c r="U114" t="str">
        <f t="shared" si="19"/>
        <v>10.1 规划沟通管理</v>
      </c>
      <c r="V114" t="s">
        <v>24</v>
      </c>
      <c r="W114" t="str">
        <f t="shared" si="22"/>
        <v>|</v>
      </c>
      <c r="X114" t="str">
        <f t="shared" si="20"/>
        <v/>
      </c>
      <c r="Y114" t="str">
        <f t="shared" si="23"/>
        <v>|</v>
      </c>
      <c r="Z114" t="str">
        <f t="shared" si="21"/>
        <v>人际关系与团队技能_沟通风格评估</v>
      </c>
      <c r="AA114" t="str">
        <f t="shared" si="24"/>
        <v>|</v>
      </c>
      <c r="AB114" t="str">
        <f t="shared" si="25"/>
        <v>10.1 规划沟通管理</v>
      </c>
      <c r="AC114" t="str">
        <f t="shared" si="26"/>
        <v>|</v>
      </c>
    </row>
    <row r="115" spans="2:29">
      <c r="B115" s="2" t="s">
        <v>289</v>
      </c>
      <c r="C115" t="str">
        <f t="shared" si="15"/>
        <v>人际关系与团队技能_文化意识</v>
      </c>
      <c r="F115" t="s">
        <v>315</v>
      </c>
      <c r="G115" s="3" t="s">
        <v>503</v>
      </c>
      <c r="H115">
        <f>IF(ISNA(VLOOKUP(C115,C$2:C114,1,FALSE)),H114+1,H114)</f>
        <v>26</v>
      </c>
      <c r="I115">
        <f>IF(ISNA(VLOOKUP(C115,C$2:H114,6,FALSE)),H115,VLOOKUP(C115,C$2:H114,6,FALSE))</f>
        <v>26</v>
      </c>
      <c r="K115">
        <f>IF(ISNA(VLOOKUP(F115,F$2:F114,1,FALSE)),K114+1,K114)</f>
        <v>3</v>
      </c>
      <c r="L115">
        <f>IF(ISNA(VLOOKUP(F115,F$2:K114,6,FALSE)),K115,VLOOKUP(F115,F$2:K114,6,FALSE))</f>
        <v>3</v>
      </c>
      <c r="N115" t="str">
        <f t="shared" si="16"/>
        <v>03.026</v>
      </c>
      <c r="O115" t="s">
        <v>590</v>
      </c>
      <c r="P115" t="s">
        <v>24</v>
      </c>
      <c r="Q115" t="str">
        <f t="shared" si="17"/>
        <v>人际关系与团队技能</v>
      </c>
      <c r="R115" t="s">
        <v>24</v>
      </c>
      <c r="S115" t="str">
        <f t="shared" si="18"/>
        <v>人际关系与团队技能_文化意识</v>
      </c>
      <c r="T115" t="s">
        <v>24</v>
      </c>
      <c r="U115" t="str">
        <f t="shared" si="19"/>
        <v>10.1 规划沟通管理</v>
      </c>
      <c r="V115" t="s">
        <v>24</v>
      </c>
      <c r="W115" t="str">
        <f t="shared" si="22"/>
        <v>|</v>
      </c>
      <c r="X115" t="str">
        <f t="shared" si="20"/>
        <v/>
      </c>
      <c r="Y115" t="str">
        <f t="shared" si="23"/>
        <v>|</v>
      </c>
      <c r="Z115" t="str">
        <f t="shared" si="21"/>
        <v>人际关系与团队技能_文化意识</v>
      </c>
      <c r="AA115" t="str">
        <f t="shared" si="24"/>
        <v>|</v>
      </c>
      <c r="AB115" t="str">
        <f t="shared" si="25"/>
        <v>10.1 规划沟通管理</v>
      </c>
      <c r="AC115" t="str">
        <f t="shared" si="26"/>
        <v>|</v>
      </c>
    </row>
    <row r="116" spans="2:29">
      <c r="B116" s="2" t="s">
        <v>290</v>
      </c>
      <c r="C116" t="str">
        <f t="shared" si="15"/>
        <v>人际关系与团队技能_文化意识</v>
      </c>
      <c r="F116" t="s">
        <v>315</v>
      </c>
      <c r="G116" s="3" t="s">
        <v>503</v>
      </c>
      <c r="H116">
        <f>IF(ISNA(VLOOKUP(C116,C$2:C115,1,FALSE)),H115+1,H115)</f>
        <v>26</v>
      </c>
      <c r="I116">
        <f>IF(ISNA(VLOOKUP(C116,C$2:H115,6,FALSE)),H116,VLOOKUP(C116,C$2:H115,6,FALSE))</f>
        <v>26</v>
      </c>
      <c r="K116">
        <f>IF(ISNA(VLOOKUP(F116,F$2:F115,1,FALSE)),K115+1,K115)</f>
        <v>3</v>
      </c>
      <c r="L116">
        <f>IF(ISNA(VLOOKUP(F116,F$2:K115,6,FALSE)),K116,VLOOKUP(F116,F$2:K115,6,FALSE))</f>
        <v>3</v>
      </c>
      <c r="N116" t="str">
        <f t="shared" si="16"/>
        <v>03.026</v>
      </c>
      <c r="O116" t="s">
        <v>590</v>
      </c>
      <c r="P116" t="s">
        <v>24</v>
      </c>
      <c r="Q116" t="str">
        <f t="shared" si="17"/>
        <v>人际关系与团队技能</v>
      </c>
      <c r="R116" t="s">
        <v>24</v>
      </c>
      <c r="S116" t="str">
        <f t="shared" si="18"/>
        <v>人际关系与团队技能_文化意识</v>
      </c>
      <c r="T116" t="s">
        <v>24</v>
      </c>
      <c r="U116" t="str">
        <f t="shared" si="19"/>
        <v>10.2 管理沟通</v>
      </c>
      <c r="V116" t="s">
        <v>24</v>
      </c>
      <c r="W116" t="str">
        <f t="shared" si="22"/>
        <v>|</v>
      </c>
      <c r="X116" t="str">
        <f t="shared" si="20"/>
        <v/>
      </c>
      <c r="Y116" t="str">
        <f t="shared" si="23"/>
        <v>|</v>
      </c>
      <c r="Z116" t="str">
        <f t="shared" si="21"/>
        <v/>
      </c>
      <c r="AA116" t="str">
        <f t="shared" si="24"/>
        <v>|</v>
      </c>
      <c r="AB116" t="str">
        <f t="shared" si="25"/>
        <v>10.2 管理沟通</v>
      </c>
      <c r="AC116" t="str">
        <f t="shared" si="26"/>
        <v>|</v>
      </c>
    </row>
    <row r="117" spans="2:29">
      <c r="B117" s="2" t="s">
        <v>301</v>
      </c>
      <c r="C117" t="str">
        <f t="shared" si="15"/>
        <v>人际关系与团队技能_文化意识</v>
      </c>
      <c r="F117" t="s">
        <v>315</v>
      </c>
      <c r="G117" s="3" t="s">
        <v>503</v>
      </c>
      <c r="H117">
        <f>IF(ISNA(VLOOKUP(C117,C$2:C116,1,FALSE)),H116+1,H116)</f>
        <v>26</v>
      </c>
      <c r="I117">
        <f>IF(ISNA(VLOOKUP(C117,C$2:H116,6,FALSE)),H117,VLOOKUP(C117,C$2:H116,6,FALSE))</f>
        <v>26</v>
      </c>
      <c r="K117">
        <f>IF(ISNA(VLOOKUP(F117,F$2:F116,1,FALSE)),K116+1,K116)</f>
        <v>3</v>
      </c>
      <c r="L117">
        <f>IF(ISNA(VLOOKUP(F117,F$2:K116,6,FALSE)),K117,VLOOKUP(F117,F$2:K116,6,FALSE))</f>
        <v>3</v>
      </c>
      <c r="N117" t="str">
        <f t="shared" si="16"/>
        <v>03.026</v>
      </c>
      <c r="O117" t="s">
        <v>590</v>
      </c>
      <c r="P117" t="s">
        <v>24</v>
      </c>
      <c r="Q117" t="str">
        <f t="shared" si="17"/>
        <v>人际关系与团队技能</v>
      </c>
      <c r="R117" t="s">
        <v>24</v>
      </c>
      <c r="S117" t="str">
        <f t="shared" si="18"/>
        <v>人际关系与团队技能_文化意识</v>
      </c>
      <c r="T117" t="s">
        <v>24</v>
      </c>
      <c r="U117" t="str">
        <f t="shared" si="19"/>
        <v>13.3 管理相关方参与</v>
      </c>
      <c r="V117" t="s">
        <v>24</v>
      </c>
      <c r="W117" t="str">
        <f t="shared" si="22"/>
        <v>|</v>
      </c>
      <c r="X117" t="str">
        <f t="shared" si="20"/>
        <v/>
      </c>
      <c r="Y117" t="str">
        <f t="shared" si="23"/>
        <v>|</v>
      </c>
      <c r="Z117" t="str">
        <f t="shared" si="21"/>
        <v/>
      </c>
      <c r="AA117" t="str">
        <f t="shared" si="24"/>
        <v>|</v>
      </c>
      <c r="AB117" t="str">
        <f t="shared" si="25"/>
        <v>13.3 管理相关方参与</v>
      </c>
      <c r="AC117" t="str">
        <f t="shared" si="26"/>
        <v>|</v>
      </c>
    </row>
    <row r="118" spans="2:29">
      <c r="B118" s="2" t="s">
        <v>302</v>
      </c>
      <c r="C118" t="str">
        <f t="shared" si="15"/>
        <v>人际关系与团队技能_文化意识</v>
      </c>
      <c r="F118" t="s">
        <v>315</v>
      </c>
      <c r="G118" s="3" t="s">
        <v>503</v>
      </c>
      <c r="H118">
        <f>IF(ISNA(VLOOKUP(C118,C$2:C117,1,FALSE)),H117+1,H117)</f>
        <v>26</v>
      </c>
      <c r="I118">
        <f>IF(ISNA(VLOOKUP(C118,C$2:H117,6,FALSE)),H118,VLOOKUP(C118,C$2:H117,6,FALSE))</f>
        <v>26</v>
      </c>
      <c r="K118">
        <f>IF(ISNA(VLOOKUP(F118,F$2:F117,1,FALSE)),K117+1,K117)</f>
        <v>3</v>
      </c>
      <c r="L118">
        <f>IF(ISNA(VLOOKUP(F118,F$2:K117,6,FALSE)),K118,VLOOKUP(F118,F$2:K117,6,FALSE))</f>
        <v>3</v>
      </c>
      <c r="N118" t="str">
        <f t="shared" si="16"/>
        <v>03.026</v>
      </c>
      <c r="O118" t="s">
        <v>590</v>
      </c>
      <c r="P118" t="s">
        <v>24</v>
      </c>
      <c r="Q118" t="str">
        <f t="shared" si="17"/>
        <v>人际关系与团队技能</v>
      </c>
      <c r="R118" t="s">
        <v>24</v>
      </c>
      <c r="S118" t="str">
        <f t="shared" si="18"/>
        <v>人际关系与团队技能_文化意识</v>
      </c>
      <c r="T118" t="s">
        <v>24</v>
      </c>
      <c r="U118" t="str">
        <f t="shared" si="19"/>
        <v>13.4 监督相关方参与</v>
      </c>
      <c r="V118" t="s">
        <v>24</v>
      </c>
      <c r="W118" t="str">
        <f t="shared" si="22"/>
        <v>|</v>
      </c>
      <c r="X118" t="str">
        <f t="shared" si="20"/>
        <v/>
      </c>
      <c r="Y118" t="str">
        <f t="shared" si="23"/>
        <v>|</v>
      </c>
      <c r="Z118" t="str">
        <f t="shared" si="21"/>
        <v/>
      </c>
      <c r="AA118" t="str">
        <f t="shared" si="24"/>
        <v>|</v>
      </c>
      <c r="AB118" t="str">
        <f t="shared" si="25"/>
        <v>13.4 监督相关方参与</v>
      </c>
      <c r="AC118" t="str">
        <f t="shared" si="26"/>
        <v>|</v>
      </c>
    </row>
    <row r="119" ht="18" spans="2:29">
      <c r="B119" t="s">
        <v>56</v>
      </c>
      <c r="C119" t="str">
        <f t="shared" si="15"/>
        <v>会议</v>
      </c>
      <c r="E119" t="s">
        <v>308</v>
      </c>
      <c r="F119" s="5" t="s">
        <v>320</v>
      </c>
      <c r="H119">
        <f>IF(ISNA(VLOOKUP(C119,C$2:C118,1,FALSE)),H118+1,H118)</f>
        <v>27</v>
      </c>
      <c r="I119">
        <f>IF(ISNA(VLOOKUP(C119,C$2:H118,6,FALSE)),H119,VLOOKUP(C119,C$2:H118,6,FALSE))</f>
        <v>27</v>
      </c>
      <c r="K119">
        <f>IF(ISNA(VLOOKUP(F119,F$2:F118,1,FALSE)),K118+1,K118)</f>
        <v>4</v>
      </c>
      <c r="L119">
        <f>IF(ISNA(VLOOKUP(F119,F$2:K118,6,FALSE)),K119,VLOOKUP(F119,F$2:K118,6,FALSE))</f>
        <v>4</v>
      </c>
      <c r="N119" t="str">
        <f t="shared" si="16"/>
        <v>04.027</v>
      </c>
      <c r="O119" t="s">
        <v>591</v>
      </c>
      <c r="P119" t="s">
        <v>24</v>
      </c>
      <c r="Q119" t="str">
        <f t="shared" si="17"/>
        <v>会议</v>
      </c>
      <c r="R119" t="s">
        <v>24</v>
      </c>
      <c r="S119" t="str">
        <f t="shared" si="18"/>
        <v>会议</v>
      </c>
      <c r="T119" t="s">
        <v>24</v>
      </c>
      <c r="U119" t="str">
        <f t="shared" si="19"/>
        <v>4.1 制定项目章程</v>
      </c>
      <c r="V119" t="s">
        <v>24</v>
      </c>
      <c r="W119" t="str">
        <f t="shared" si="22"/>
        <v>|</v>
      </c>
      <c r="X119" t="str">
        <f t="shared" si="20"/>
        <v>[会议](工具-会议)</v>
      </c>
      <c r="Y119" t="str">
        <f t="shared" si="23"/>
        <v>|</v>
      </c>
      <c r="Z119" t="str">
        <f t="shared" si="21"/>
        <v>会议</v>
      </c>
      <c r="AA119" t="str">
        <f t="shared" si="24"/>
        <v>|</v>
      </c>
      <c r="AB119" t="str">
        <f t="shared" si="25"/>
        <v>4.1 制定项目章程</v>
      </c>
      <c r="AC119" t="str">
        <f t="shared" si="26"/>
        <v>|</v>
      </c>
    </row>
    <row r="120" spans="2:29">
      <c r="B120" s="2" t="s">
        <v>268</v>
      </c>
      <c r="C120" t="str">
        <f t="shared" si="15"/>
        <v>会议</v>
      </c>
      <c r="E120" t="s">
        <v>308</v>
      </c>
      <c r="F120" s="4" t="s">
        <v>320</v>
      </c>
      <c r="H120">
        <f>IF(ISNA(VLOOKUP(C120,C$2:C119,1,FALSE)),H119+1,H119)</f>
        <v>27</v>
      </c>
      <c r="I120">
        <f>IF(ISNA(VLOOKUP(C120,C$2:H119,6,FALSE)),H120,VLOOKUP(C120,C$2:H119,6,FALSE))</f>
        <v>27</v>
      </c>
      <c r="K120">
        <f>IF(ISNA(VLOOKUP(F120,F$2:F119,1,FALSE)),K119+1,K119)</f>
        <v>4</v>
      </c>
      <c r="L120">
        <f>IF(ISNA(VLOOKUP(F120,F$2:K119,6,FALSE)),K120,VLOOKUP(F120,F$2:K119,6,FALSE))</f>
        <v>4</v>
      </c>
      <c r="N120" t="str">
        <f t="shared" si="16"/>
        <v>04.027</v>
      </c>
      <c r="O120" t="s">
        <v>591</v>
      </c>
      <c r="P120" t="s">
        <v>24</v>
      </c>
      <c r="Q120" t="str">
        <f t="shared" si="17"/>
        <v>会议</v>
      </c>
      <c r="R120" t="s">
        <v>24</v>
      </c>
      <c r="S120" t="str">
        <f t="shared" si="18"/>
        <v>会议</v>
      </c>
      <c r="T120" t="s">
        <v>24</v>
      </c>
      <c r="U120" t="str">
        <f t="shared" si="19"/>
        <v>4.2 制定项目管理计划</v>
      </c>
      <c r="V120" t="s">
        <v>24</v>
      </c>
      <c r="W120" t="str">
        <f t="shared" si="22"/>
        <v>|</v>
      </c>
      <c r="X120" t="str">
        <f t="shared" si="20"/>
        <v/>
      </c>
      <c r="Y120" t="str">
        <f t="shared" si="23"/>
        <v>|</v>
      </c>
      <c r="Z120" t="str">
        <f t="shared" si="21"/>
        <v/>
      </c>
      <c r="AA120" t="str">
        <f t="shared" si="24"/>
        <v>|</v>
      </c>
      <c r="AB120" t="str">
        <f t="shared" si="25"/>
        <v>4.2 制定项目管理计划</v>
      </c>
      <c r="AC120" t="str">
        <f t="shared" si="26"/>
        <v>|</v>
      </c>
    </row>
    <row r="121" spans="2:29">
      <c r="B121" s="2" t="s">
        <v>30</v>
      </c>
      <c r="C121" t="str">
        <f t="shared" si="15"/>
        <v>会议</v>
      </c>
      <c r="E121" t="s">
        <v>308</v>
      </c>
      <c r="F121" s="4" t="s">
        <v>320</v>
      </c>
      <c r="H121">
        <f>IF(ISNA(VLOOKUP(C121,C$2:C120,1,FALSE)),H120+1,H120)</f>
        <v>27</v>
      </c>
      <c r="I121">
        <f>IF(ISNA(VLOOKUP(C121,C$2:H120,6,FALSE)),H121,VLOOKUP(C121,C$2:H120,6,FALSE))</f>
        <v>27</v>
      </c>
      <c r="K121">
        <f>IF(ISNA(VLOOKUP(F121,F$2:F120,1,FALSE)),K120+1,K120)</f>
        <v>4</v>
      </c>
      <c r="L121">
        <f>IF(ISNA(VLOOKUP(F121,F$2:K120,6,FALSE)),K121,VLOOKUP(F121,F$2:K120,6,FALSE))</f>
        <v>4</v>
      </c>
      <c r="N121" t="str">
        <f t="shared" si="16"/>
        <v>04.027</v>
      </c>
      <c r="O121" t="s">
        <v>591</v>
      </c>
      <c r="P121" t="s">
        <v>24</v>
      </c>
      <c r="Q121" t="str">
        <f t="shared" si="17"/>
        <v>会议</v>
      </c>
      <c r="R121" t="s">
        <v>24</v>
      </c>
      <c r="S121" t="str">
        <f t="shared" si="18"/>
        <v>会议</v>
      </c>
      <c r="T121" t="s">
        <v>24</v>
      </c>
      <c r="U121" t="str">
        <f t="shared" si="19"/>
        <v>4.3 指导与管理项目工作</v>
      </c>
      <c r="V121" t="s">
        <v>24</v>
      </c>
      <c r="W121" t="str">
        <f t="shared" si="22"/>
        <v>|</v>
      </c>
      <c r="X121" t="str">
        <f t="shared" si="20"/>
        <v/>
      </c>
      <c r="Y121" t="str">
        <f t="shared" si="23"/>
        <v>|</v>
      </c>
      <c r="Z121" t="str">
        <f t="shared" si="21"/>
        <v/>
      </c>
      <c r="AA121" t="str">
        <f t="shared" si="24"/>
        <v>|</v>
      </c>
      <c r="AB121" t="str">
        <f t="shared" si="25"/>
        <v>4.3 指导与管理项目工作</v>
      </c>
      <c r="AC121" t="str">
        <f t="shared" si="26"/>
        <v>|</v>
      </c>
    </row>
    <row r="122" spans="2:29">
      <c r="B122" s="2" t="s">
        <v>2</v>
      </c>
      <c r="C122" t="str">
        <f t="shared" si="15"/>
        <v>会议</v>
      </c>
      <c r="F122" s="4" t="s">
        <v>320</v>
      </c>
      <c r="H122">
        <f>IF(ISNA(VLOOKUP(C122,C$2:C121,1,FALSE)),H121+1,H121)</f>
        <v>27</v>
      </c>
      <c r="I122">
        <f>IF(ISNA(VLOOKUP(C122,C$2:H121,6,FALSE)),H122,VLOOKUP(C122,C$2:H121,6,FALSE))</f>
        <v>27</v>
      </c>
      <c r="K122">
        <f>IF(ISNA(VLOOKUP(F122,F$2:F121,1,FALSE)),K121+1,K121)</f>
        <v>4</v>
      </c>
      <c r="L122">
        <f>IF(ISNA(VLOOKUP(F122,F$2:K121,6,FALSE)),K122,VLOOKUP(F122,F$2:K121,6,FALSE))</f>
        <v>4</v>
      </c>
      <c r="N122" t="str">
        <f t="shared" si="16"/>
        <v>04.027</v>
      </c>
      <c r="O122" t="s">
        <v>591</v>
      </c>
      <c r="P122" t="s">
        <v>24</v>
      </c>
      <c r="Q122" t="str">
        <f t="shared" si="17"/>
        <v>会议</v>
      </c>
      <c r="R122" t="s">
        <v>24</v>
      </c>
      <c r="S122" t="str">
        <f t="shared" si="18"/>
        <v>会议</v>
      </c>
      <c r="T122" t="s">
        <v>24</v>
      </c>
      <c r="U122" t="str">
        <f t="shared" si="19"/>
        <v>4.5 监控项目工作</v>
      </c>
      <c r="V122" t="s">
        <v>24</v>
      </c>
      <c r="W122" t="str">
        <f t="shared" si="22"/>
        <v>|</v>
      </c>
      <c r="X122" t="str">
        <f t="shared" si="20"/>
        <v/>
      </c>
      <c r="Y122" t="str">
        <f t="shared" si="23"/>
        <v>|</v>
      </c>
      <c r="Z122" t="str">
        <f t="shared" si="21"/>
        <v/>
      </c>
      <c r="AA122" t="str">
        <f t="shared" si="24"/>
        <v>|</v>
      </c>
      <c r="AB122" t="str">
        <f t="shared" si="25"/>
        <v>4.5 监控项目工作</v>
      </c>
      <c r="AC122" t="str">
        <f t="shared" si="26"/>
        <v>|</v>
      </c>
    </row>
    <row r="123" spans="2:29">
      <c r="B123" s="2" t="s">
        <v>3</v>
      </c>
      <c r="C123" t="str">
        <f t="shared" si="15"/>
        <v>会议</v>
      </c>
      <c r="F123" s="4" t="s">
        <v>320</v>
      </c>
      <c r="H123">
        <f>IF(ISNA(VLOOKUP(C123,C$2:C122,1,FALSE)),H122+1,H122)</f>
        <v>27</v>
      </c>
      <c r="I123">
        <f>IF(ISNA(VLOOKUP(C123,C$2:H122,6,FALSE)),H123,VLOOKUP(C123,C$2:H122,6,FALSE))</f>
        <v>27</v>
      </c>
      <c r="K123">
        <f>IF(ISNA(VLOOKUP(F123,F$2:F122,1,FALSE)),K122+1,K122)</f>
        <v>4</v>
      </c>
      <c r="L123">
        <f>IF(ISNA(VLOOKUP(F123,F$2:K122,6,FALSE)),K123,VLOOKUP(F123,F$2:K122,6,FALSE))</f>
        <v>4</v>
      </c>
      <c r="N123" t="str">
        <f t="shared" si="16"/>
        <v>04.027</v>
      </c>
      <c r="O123" t="s">
        <v>591</v>
      </c>
      <c r="P123" t="s">
        <v>24</v>
      </c>
      <c r="Q123" t="str">
        <f t="shared" si="17"/>
        <v>会议</v>
      </c>
      <c r="R123" t="s">
        <v>24</v>
      </c>
      <c r="S123" t="str">
        <f t="shared" si="18"/>
        <v>会议</v>
      </c>
      <c r="T123" t="s">
        <v>24</v>
      </c>
      <c r="U123" t="str">
        <f t="shared" si="19"/>
        <v>4.6 实施整体变更控制</v>
      </c>
      <c r="V123" t="s">
        <v>24</v>
      </c>
      <c r="W123" t="str">
        <f t="shared" si="22"/>
        <v>|</v>
      </c>
      <c r="X123" t="str">
        <f t="shared" si="20"/>
        <v/>
      </c>
      <c r="Y123" t="str">
        <f t="shared" si="23"/>
        <v>|</v>
      </c>
      <c r="Z123" t="str">
        <f t="shared" si="21"/>
        <v/>
      </c>
      <c r="AA123" t="str">
        <f t="shared" si="24"/>
        <v>|</v>
      </c>
      <c r="AB123" t="str">
        <f t="shared" si="25"/>
        <v>4.6 实施整体变更控制</v>
      </c>
      <c r="AC123" t="str">
        <f t="shared" si="26"/>
        <v>|</v>
      </c>
    </row>
    <row r="124" spans="2:29">
      <c r="B124" s="2" t="s">
        <v>4</v>
      </c>
      <c r="C124" t="str">
        <f t="shared" si="15"/>
        <v>会议</v>
      </c>
      <c r="F124" s="4" t="s">
        <v>320</v>
      </c>
      <c r="H124">
        <f>IF(ISNA(VLOOKUP(C124,C$2:C123,1,FALSE)),H123+1,H123)</f>
        <v>27</v>
      </c>
      <c r="I124">
        <f>IF(ISNA(VLOOKUP(C124,C$2:H123,6,FALSE)),H124,VLOOKUP(C124,C$2:H123,6,FALSE))</f>
        <v>27</v>
      </c>
      <c r="K124">
        <f>IF(ISNA(VLOOKUP(F124,F$2:F123,1,FALSE)),K123+1,K123)</f>
        <v>4</v>
      </c>
      <c r="L124">
        <f>IF(ISNA(VLOOKUP(F124,F$2:K123,6,FALSE)),K124,VLOOKUP(F124,F$2:K123,6,FALSE))</f>
        <v>4</v>
      </c>
      <c r="N124" t="str">
        <f t="shared" si="16"/>
        <v>04.027</v>
      </c>
      <c r="O124" t="s">
        <v>591</v>
      </c>
      <c r="P124" t="s">
        <v>24</v>
      </c>
      <c r="Q124" t="str">
        <f t="shared" si="17"/>
        <v>会议</v>
      </c>
      <c r="R124" t="s">
        <v>24</v>
      </c>
      <c r="S124" t="str">
        <f t="shared" si="18"/>
        <v>会议</v>
      </c>
      <c r="T124" t="s">
        <v>24</v>
      </c>
      <c r="U124" t="str">
        <f t="shared" si="19"/>
        <v>4.7 结束项目或阶段</v>
      </c>
      <c r="V124" t="s">
        <v>24</v>
      </c>
      <c r="W124" t="str">
        <f t="shared" si="22"/>
        <v>|</v>
      </c>
      <c r="X124" t="str">
        <f t="shared" si="20"/>
        <v/>
      </c>
      <c r="Y124" t="str">
        <f t="shared" si="23"/>
        <v>|</v>
      </c>
      <c r="Z124" t="str">
        <f t="shared" si="21"/>
        <v/>
      </c>
      <c r="AA124" t="str">
        <f t="shared" si="24"/>
        <v>|</v>
      </c>
      <c r="AB124" t="str">
        <f t="shared" si="25"/>
        <v>4.7 结束项目或阶段</v>
      </c>
      <c r="AC124" t="str">
        <f t="shared" si="26"/>
        <v>|</v>
      </c>
    </row>
    <row r="125" spans="2:29">
      <c r="B125" s="2" t="s">
        <v>270</v>
      </c>
      <c r="C125" t="str">
        <f t="shared" si="15"/>
        <v>会议</v>
      </c>
      <c r="F125" s="4" t="s">
        <v>320</v>
      </c>
      <c r="H125">
        <f>IF(ISNA(VLOOKUP(C125,C$2:C124,1,FALSE)),H124+1,H124)</f>
        <v>27</v>
      </c>
      <c r="I125">
        <f>IF(ISNA(VLOOKUP(C125,C$2:H124,6,FALSE)),H125,VLOOKUP(C125,C$2:H124,6,FALSE))</f>
        <v>27</v>
      </c>
      <c r="K125">
        <f>IF(ISNA(VLOOKUP(F125,F$2:F124,1,FALSE)),K124+1,K124)</f>
        <v>4</v>
      </c>
      <c r="L125">
        <f>IF(ISNA(VLOOKUP(F125,F$2:K124,6,FALSE)),K125,VLOOKUP(F125,F$2:K124,6,FALSE))</f>
        <v>4</v>
      </c>
      <c r="N125" t="str">
        <f t="shared" si="16"/>
        <v>04.027</v>
      </c>
      <c r="O125" t="s">
        <v>591</v>
      </c>
      <c r="P125" t="s">
        <v>24</v>
      </c>
      <c r="Q125" t="str">
        <f t="shared" si="17"/>
        <v>会议</v>
      </c>
      <c r="R125" t="s">
        <v>24</v>
      </c>
      <c r="S125" t="str">
        <f t="shared" si="18"/>
        <v>会议</v>
      </c>
      <c r="T125" t="s">
        <v>24</v>
      </c>
      <c r="U125" t="str">
        <f t="shared" si="19"/>
        <v>5.1 规划范围管理</v>
      </c>
      <c r="V125" t="s">
        <v>24</v>
      </c>
      <c r="W125" t="str">
        <f t="shared" si="22"/>
        <v>|</v>
      </c>
      <c r="X125" t="str">
        <f t="shared" si="20"/>
        <v/>
      </c>
      <c r="Y125" t="str">
        <f t="shared" si="23"/>
        <v>|</v>
      </c>
      <c r="Z125" t="str">
        <f t="shared" si="21"/>
        <v/>
      </c>
      <c r="AA125" t="str">
        <f t="shared" si="24"/>
        <v>|</v>
      </c>
      <c r="AB125" t="str">
        <f t="shared" si="25"/>
        <v>5.1 规划范围管理</v>
      </c>
      <c r="AC125" t="str">
        <f t="shared" si="26"/>
        <v>|</v>
      </c>
    </row>
    <row r="126" spans="2:29">
      <c r="B126" s="2" t="s">
        <v>275</v>
      </c>
      <c r="C126" t="str">
        <f t="shared" si="15"/>
        <v>会议</v>
      </c>
      <c r="F126" s="4" t="s">
        <v>320</v>
      </c>
      <c r="H126">
        <f>IF(ISNA(VLOOKUP(C126,C$2:C125,1,FALSE)),H125+1,H125)</f>
        <v>27</v>
      </c>
      <c r="I126">
        <f>IF(ISNA(VLOOKUP(C126,C$2:H125,6,FALSE)),H126,VLOOKUP(C126,C$2:H125,6,FALSE))</f>
        <v>27</v>
      </c>
      <c r="K126">
        <f>IF(ISNA(VLOOKUP(F126,F$2:F125,1,FALSE)),K125+1,K125)</f>
        <v>4</v>
      </c>
      <c r="L126">
        <f>IF(ISNA(VLOOKUP(F126,F$2:K125,6,FALSE)),K126,VLOOKUP(F126,F$2:K125,6,FALSE))</f>
        <v>4</v>
      </c>
      <c r="N126" t="str">
        <f t="shared" si="16"/>
        <v>04.027</v>
      </c>
      <c r="O126" t="s">
        <v>591</v>
      </c>
      <c r="P126" t="s">
        <v>24</v>
      </c>
      <c r="Q126" t="str">
        <f t="shared" si="17"/>
        <v>会议</v>
      </c>
      <c r="R126" t="s">
        <v>24</v>
      </c>
      <c r="S126" t="str">
        <f t="shared" si="18"/>
        <v>会议</v>
      </c>
      <c r="T126" t="s">
        <v>24</v>
      </c>
      <c r="U126" t="str">
        <f t="shared" si="19"/>
        <v>6.1 规划进度管理</v>
      </c>
      <c r="V126" t="s">
        <v>24</v>
      </c>
      <c r="W126" t="str">
        <f t="shared" si="22"/>
        <v>|</v>
      </c>
      <c r="X126" t="str">
        <f t="shared" si="20"/>
        <v/>
      </c>
      <c r="Y126" t="str">
        <f t="shared" si="23"/>
        <v>|</v>
      </c>
      <c r="Z126" t="str">
        <f t="shared" si="21"/>
        <v/>
      </c>
      <c r="AA126" t="str">
        <f t="shared" si="24"/>
        <v>|</v>
      </c>
      <c r="AB126" t="str">
        <f t="shared" si="25"/>
        <v>6.1 规划进度管理</v>
      </c>
      <c r="AC126" t="str">
        <f t="shared" si="26"/>
        <v>|</v>
      </c>
    </row>
    <row r="127" ht="18" spans="2:29">
      <c r="B127" s="2" t="s">
        <v>276</v>
      </c>
      <c r="C127" t="str">
        <f t="shared" si="15"/>
        <v>会议</v>
      </c>
      <c r="F127" s="5" t="s">
        <v>320</v>
      </c>
      <c r="H127">
        <f>IF(ISNA(VLOOKUP(C127,C$2:C126,1,FALSE)),H126+1,H126)</f>
        <v>27</v>
      </c>
      <c r="I127">
        <f>IF(ISNA(VLOOKUP(C127,C$2:H126,6,FALSE)),H127,VLOOKUP(C127,C$2:H126,6,FALSE))</f>
        <v>27</v>
      </c>
      <c r="K127">
        <f>IF(ISNA(VLOOKUP(F127,F$2:F126,1,FALSE)),K126+1,K126)</f>
        <v>4</v>
      </c>
      <c r="L127">
        <f>IF(ISNA(VLOOKUP(F127,F$2:K126,6,FALSE)),K127,VLOOKUP(F127,F$2:K126,6,FALSE))</f>
        <v>4</v>
      </c>
      <c r="N127" t="str">
        <f t="shared" si="16"/>
        <v>04.027</v>
      </c>
      <c r="O127" t="s">
        <v>591</v>
      </c>
      <c r="P127" t="s">
        <v>24</v>
      </c>
      <c r="Q127" t="str">
        <f t="shared" si="17"/>
        <v>会议</v>
      </c>
      <c r="R127" t="s">
        <v>24</v>
      </c>
      <c r="S127" t="str">
        <f t="shared" si="18"/>
        <v>会议</v>
      </c>
      <c r="T127" t="s">
        <v>24</v>
      </c>
      <c r="U127" t="str">
        <f t="shared" si="19"/>
        <v>6.2 定义活动</v>
      </c>
      <c r="V127" t="s">
        <v>24</v>
      </c>
      <c r="W127" t="str">
        <f t="shared" si="22"/>
        <v>|</v>
      </c>
      <c r="X127" t="str">
        <f t="shared" si="20"/>
        <v/>
      </c>
      <c r="Y127" t="str">
        <f t="shared" si="23"/>
        <v>|</v>
      </c>
      <c r="Z127" t="str">
        <f t="shared" si="21"/>
        <v/>
      </c>
      <c r="AA127" t="str">
        <f t="shared" si="24"/>
        <v>|</v>
      </c>
      <c r="AB127" t="str">
        <f t="shared" si="25"/>
        <v>6.2 定义活动</v>
      </c>
      <c r="AC127" t="str">
        <f t="shared" si="26"/>
        <v>|</v>
      </c>
    </row>
    <row r="128" spans="2:29">
      <c r="B128" s="2" t="s">
        <v>278</v>
      </c>
      <c r="C128" t="str">
        <f t="shared" si="15"/>
        <v>会议</v>
      </c>
      <c r="F128" s="4" t="s">
        <v>320</v>
      </c>
      <c r="H128">
        <f>IF(ISNA(VLOOKUP(C128,C$2:C127,1,FALSE)),H127+1,H127)</f>
        <v>27</v>
      </c>
      <c r="I128">
        <f>IF(ISNA(VLOOKUP(C128,C$2:H127,6,FALSE)),H128,VLOOKUP(C128,C$2:H127,6,FALSE))</f>
        <v>27</v>
      </c>
      <c r="K128">
        <f>IF(ISNA(VLOOKUP(F128,F$2:F127,1,FALSE)),K127+1,K127)</f>
        <v>4</v>
      </c>
      <c r="L128">
        <f>IF(ISNA(VLOOKUP(F128,F$2:K127,6,FALSE)),K128,VLOOKUP(F128,F$2:K127,6,FALSE))</f>
        <v>4</v>
      </c>
      <c r="N128" t="str">
        <f t="shared" si="16"/>
        <v>04.027</v>
      </c>
      <c r="O128" t="s">
        <v>591</v>
      </c>
      <c r="P128" t="s">
        <v>24</v>
      </c>
      <c r="Q128" t="str">
        <f t="shared" si="17"/>
        <v>会议</v>
      </c>
      <c r="R128" t="s">
        <v>24</v>
      </c>
      <c r="S128" t="str">
        <f t="shared" si="18"/>
        <v>会议</v>
      </c>
      <c r="T128" t="s">
        <v>24</v>
      </c>
      <c r="U128" t="str">
        <f t="shared" si="19"/>
        <v>6.4 估算活动持续时间</v>
      </c>
      <c r="V128" t="s">
        <v>24</v>
      </c>
      <c r="W128" t="str">
        <f t="shared" si="22"/>
        <v>|</v>
      </c>
      <c r="X128" t="str">
        <f t="shared" si="20"/>
        <v/>
      </c>
      <c r="Y128" t="str">
        <f t="shared" si="23"/>
        <v>|</v>
      </c>
      <c r="Z128" t="str">
        <f t="shared" si="21"/>
        <v/>
      </c>
      <c r="AA128" t="str">
        <f t="shared" si="24"/>
        <v>|</v>
      </c>
      <c r="AB128" t="str">
        <f t="shared" si="25"/>
        <v>6.4 估算活动持续时间</v>
      </c>
      <c r="AC128" t="str">
        <f t="shared" si="26"/>
        <v>|</v>
      </c>
    </row>
    <row r="129" spans="2:29">
      <c r="B129" s="2" t="s">
        <v>281</v>
      </c>
      <c r="C129" t="str">
        <f t="shared" si="15"/>
        <v>会议</v>
      </c>
      <c r="F129" s="4" t="s">
        <v>320</v>
      </c>
      <c r="H129">
        <f>IF(ISNA(VLOOKUP(C129,C$2:C128,1,FALSE)),H128+1,H128)</f>
        <v>27</v>
      </c>
      <c r="I129">
        <f>IF(ISNA(VLOOKUP(C129,C$2:H128,6,FALSE)),H129,VLOOKUP(C129,C$2:H128,6,FALSE))</f>
        <v>27</v>
      </c>
      <c r="K129">
        <f>IF(ISNA(VLOOKUP(F129,F$2:F128,1,FALSE)),K128+1,K128)</f>
        <v>4</v>
      </c>
      <c r="L129">
        <f>IF(ISNA(VLOOKUP(F129,F$2:K128,6,FALSE)),K129,VLOOKUP(F129,F$2:K128,6,FALSE))</f>
        <v>4</v>
      </c>
      <c r="N129" t="str">
        <f t="shared" si="16"/>
        <v>04.027</v>
      </c>
      <c r="O129" t="s">
        <v>591</v>
      </c>
      <c r="P129" t="s">
        <v>24</v>
      </c>
      <c r="Q129" t="str">
        <f t="shared" si="17"/>
        <v>会议</v>
      </c>
      <c r="R129" t="s">
        <v>24</v>
      </c>
      <c r="S129" t="str">
        <f t="shared" si="18"/>
        <v>会议</v>
      </c>
      <c r="T129" t="s">
        <v>24</v>
      </c>
      <c r="U129" t="str">
        <f t="shared" si="19"/>
        <v>7.1 规划成本管理</v>
      </c>
      <c r="V129" t="s">
        <v>24</v>
      </c>
      <c r="W129" t="str">
        <f t="shared" si="22"/>
        <v>|</v>
      </c>
      <c r="X129" t="str">
        <f t="shared" si="20"/>
        <v/>
      </c>
      <c r="Y129" t="str">
        <f t="shared" si="23"/>
        <v>|</v>
      </c>
      <c r="Z129" t="str">
        <f t="shared" si="21"/>
        <v/>
      </c>
      <c r="AA129" t="str">
        <f t="shared" si="24"/>
        <v>|</v>
      </c>
      <c r="AB129" t="str">
        <f t="shared" si="25"/>
        <v>7.1 规划成本管理</v>
      </c>
      <c r="AC129" t="str">
        <f t="shared" si="26"/>
        <v>|</v>
      </c>
    </row>
    <row r="130" spans="2:29">
      <c r="B130" s="2" t="s">
        <v>283</v>
      </c>
      <c r="C130" t="str">
        <f t="shared" si="15"/>
        <v>会议</v>
      </c>
      <c r="F130" t="s">
        <v>320</v>
      </c>
      <c r="H130">
        <f>IF(ISNA(VLOOKUP(C130,C$2:C129,1,FALSE)),H129+1,H129)</f>
        <v>27</v>
      </c>
      <c r="I130">
        <f>IF(ISNA(VLOOKUP(C130,C$2:H129,6,FALSE)),H130,VLOOKUP(C130,C$2:H129,6,FALSE))</f>
        <v>27</v>
      </c>
      <c r="K130">
        <f>IF(ISNA(VLOOKUP(F130,F$2:F129,1,FALSE)),K129+1,K129)</f>
        <v>4</v>
      </c>
      <c r="L130">
        <f>IF(ISNA(VLOOKUP(F130,F$2:K129,6,FALSE)),K130,VLOOKUP(F130,F$2:K129,6,FALSE))</f>
        <v>4</v>
      </c>
      <c r="N130" t="str">
        <f t="shared" si="16"/>
        <v>04.027</v>
      </c>
      <c r="O130" t="s">
        <v>591</v>
      </c>
      <c r="P130" t="s">
        <v>24</v>
      </c>
      <c r="Q130" t="str">
        <f t="shared" si="17"/>
        <v>会议</v>
      </c>
      <c r="R130" t="s">
        <v>24</v>
      </c>
      <c r="S130" t="str">
        <f t="shared" si="18"/>
        <v>会议</v>
      </c>
      <c r="T130" t="s">
        <v>24</v>
      </c>
      <c r="U130" t="str">
        <f t="shared" si="19"/>
        <v>8.1 规划质量管理</v>
      </c>
      <c r="V130" t="s">
        <v>24</v>
      </c>
      <c r="W130" t="str">
        <f t="shared" si="22"/>
        <v>|</v>
      </c>
      <c r="X130" t="str">
        <f t="shared" si="20"/>
        <v/>
      </c>
      <c r="Y130" t="str">
        <f t="shared" si="23"/>
        <v>|</v>
      </c>
      <c r="Z130" t="str">
        <f t="shared" si="21"/>
        <v/>
      </c>
      <c r="AA130" t="str">
        <f t="shared" si="24"/>
        <v>|</v>
      </c>
      <c r="AB130" t="str">
        <f t="shared" si="25"/>
        <v>8.1 规划质量管理</v>
      </c>
      <c r="AC130" t="str">
        <f t="shared" si="26"/>
        <v>|</v>
      </c>
    </row>
    <row r="131" spans="2:29">
      <c r="B131" s="2" t="s">
        <v>32</v>
      </c>
      <c r="C131" t="str">
        <f t="shared" ref="C131:C194" si="27">IF(G131="",F131,F131&amp;"_"&amp;G131)</f>
        <v>会议</v>
      </c>
      <c r="F131" t="s">
        <v>320</v>
      </c>
      <c r="H131">
        <f>IF(ISNA(VLOOKUP(C131,C$2:C130,1,FALSE)),H130+1,H130)</f>
        <v>27</v>
      </c>
      <c r="I131">
        <f>IF(ISNA(VLOOKUP(C131,C$2:H130,6,FALSE)),H131,VLOOKUP(C131,C$2:H130,6,FALSE))</f>
        <v>27</v>
      </c>
      <c r="K131">
        <f>IF(ISNA(VLOOKUP(F131,F$2:F130,1,FALSE)),K130+1,K130)</f>
        <v>4</v>
      </c>
      <c r="L131">
        <f>IF(ISNA(VLOOKUP(F131,F$2:K130,6,FALSE)),K131,VLOOKUP(F131,F$2:K130,6,FALSE))</f>
        <v>4</v>
      </c>
      <c r="N131" t="str">
        <f t="shared" ref="N131:N194" si="28">REPT("0",2-LEN(L131))&amp;L131&amp;"."&amp;REPT("0",3-LEN(I131))&amp;I131</f>
        <v>04.027</v>
      </c>
      <c r="O131" t="s">
        <v>591</v>
      </c>
      <c r="P131" t="s">
        <v>24</v>
      </c>
      <c r="Q131" t="str">
        <f t="shared" ref="Q131:Q194" si="29">F131</f>
        <v>会议</v>
      </c>
      <c r="R131" t="s">
        <v>24</v>
      </c>
      <c r="S131" t="str">
        <f t="shared" ref="S131:S194" si="30">C131</f>
        <v>会议</v>
      </c>
      <c r="T131" t="s">
        <v>24</v>
      </c>
      <c r="U131" t="str">
        <f t="shared" ref="U131:U194" si="31">B131</f>
        <v>8.3 控制质量</v>
      </c>
      <c r="V131" t="s">
        <v>24</v>
      </c>
      <c r="W131" t="str">
        <f t="shared" si="22"/>
        <v>|</v>
      </c>
      <c r="X131" t="str">
        <f t="shared" ref="X131:X194" si="32">IF(Q131&lt;&gt;Q130,"["&amp;Q131&amp;"](工具-"&amp;Q131&amp;")","")</f>
        <v/>
      </c>
      <c r="Y131" t="str">
        <f t="shared" si="23"/>
        <v>|</v>
      </c>
      <c r="Z131" t="str">
        <f t="shared" ref="Z131:Z194" si="33">IF(S131&lt;&gt;S130,S131,"")</f>
        <v/>
      </c>
      <c r="AA131" t="str">
        <f t="shared" si="24"/>
        <v>|</v>
      </c>
      <c r="AB131" t="str">
        <f t="shared" si="25"/>
        <v>8.3 控制质量</v>
      </c>
      <c r="AC131" t="str">
        <f t="shared" si="26"/>
        <v>|</v>
      </c>
    </row>
    <row r="132" spans="2:29">
      <c r="B132" s="2" t="s">
        <v>285</v>
      </c>
      <c r="C132" t="str">
        <f t="shared" si="27"/>
        <v>会议</v>
      </c>
      <c r="F132" t="s">
        <v>320</v>
      </c>
      <c r="H132">
        <f>IF(ISNA(VLOOKUP(C132,C$2:C131,1,FALSE)),H131+1,H131)</f>
        <v>27</v>
      </c>
      <c r="I132">
        <f>IF(ISNA(VLOOKUP(C132,C$2:H131,6,FALSE)),H132,VLOOKUP(C132,C$2:H131,6,FALSE))</f>
        <v>27</v>
      </c>
      <c r="K132">
        <f>IF(ISNA(VLOOKUP(F132,F$2:F131,1,FALSE)),K131+1,K131)</f>
        <v>4</v>
      </c>
      <c r="L132">
        <f>IF(ISNA(VLOOKUP(F132,F$2:K131,6,FALSE)),K132,VLOOKUP(F132,F$2:K131,6,FALSE))</f>
        <v>4</v>
      </c>
      <c r="N132" t="str">
        <f t="shared" si="28"/>
        <v>04.027</v>
      </c>
      <c r="O132" t="s">
        <v>591</v>
      </c>
      <c r="P132" t="s">
        <v>24</v>
      </c>
      <c r="Q132" t="str">
        <f t="shared" si="29"/>
        <v>会议</v>
      </c>
      <c r="R132" t="s">
        <v>24</v>
      </c>
      <c r="S132" t="str">
        <f t="shared" si="30"/>
        <v>会议</v>
      </c>
      <c r="T132" t="s">
        <v>24</v>
      </c>
      <c r="U132" t="str">
        <f t="shared" si="31"/>
        <v>9.1 规划资源管理</v>
      </c>
      <c r="V132" t="s">
        <v>24</v>
      </c>
      <c r="W132" t="str">
        <f t="shared" ref="W132:W195" si="34">P132</f>
        <v>|</v>
      </c>
      <c r="X132" t="str">
        <f t="shared" si="32"/>
        <v/>
      </c>
      <c r="Y132" t="str">
        <f t="shared" ref="Y132:Y195" si="35">R132</f>
        <v>|</v>
      </c>
      <c r="Z132" t="str">
        <f t="shared" si="33"/>
        <v/>
      </c>
      <c r="AA132" t="str">
        <f t="shared" ref="AA132:AA195" si="36">T132</f>
        <v>|</v>
      </c>
      <c r="AB132" t="str">
        <f t="shared" ref="AB132:AB195" si="37">U132</f>
        <v>9.1 规划资源管理</v>
      </c>
      <c r="AC132" t="str">
        <f t="shared" ref="AC132:AC195" si="38">V132</f>
        <v>|</v>
      </c>
    </row>
    <row r="133" spans="2:29">
      <c r="B133" s="2" t="s">
        <v>286</v>
      </c>
      <c r="C133" t="str">
        <f t="shared" si="27"/>
        <v>会议</v>
      </c>
      <c r="F133" t="s">
        <v>320</v>
      </c>
      <c r="H133">
        <f>IF(ISNA(VLOOKUP(C133,C$2:C132,1,FALSE)),H132+1,H132)</f>
        <v>27</v>
      </c>
      <c r="I133">
        <f>IF(ISNA(VLOOKUP(C133,C$2:H132,6,FALSE)),H133,VLOOKUP(C133,C$2:H132,6,FALSE))</f>
        <v>27</v>
      </c>
      <c r="K133">
        <f>IF(ISNA(VLOOKUP(F133,F$2:F132,1,FALSE)),K132+1,K132)</f>
        <v>4</v>
      </c>
      <c r="L133">
        <f>IF(ISNA(VLOOKUP(F133,F$2:K132,6,FALSE)),K133,VLOOKUP(F133,F$2:K132,6,FALSE))</f>
        <v>4</v>
      </c>
      <c r="N133" t="str">
        <f t="shared" si="28"/>
        <v>04.027</v>
      </c>
      <c r="O133" t="s">
        <v>591</v>
      </c>
      <c r="P133" t="s">
        <v>24</v>
      </c>
      <c r="Q133" t="str">
        <f t="shared" si="29"/>
        <v>会议</v>
      </c>
      <c r="R133" t="s">
        <v>24</v>
      </c>
      <c r="S133" t="str">
        <f t="shared" si="30"/>
        <v>会议</v>
      </c>
      <c r="T133" t="s">
        <v>24</v>
      </c>
      <c r="U133" t="str">
        <f t="shared" si="31"/>
        <v>9.2 估算活动资源</v>
      </c>
      <c r="V133" t="s">
        <v>24</v>
      </c>
      <c r="W133" t="str">
        <f t="shared" si="34"/>
        <v>|</v>
      </c>
      <c r="X133" t="str">
        <f t="shared" si="32"/>
        <v/>
      </c>
      <c r="Y133" t="str">
        <f t="shared" si="35"/>
        <v>|</v>
      </c>
      <c r="Z133" t="str">
        <f t="shared" si="33"/>
        <v/>
      </c>
      <c r="AA133" t="str">
        <f t="shared" si="36"/>
        <v>|</v>
      </c>
      <c r="AB133" t="str">
        <f t="shared" si="37"/>
        <v>9.2 估算活动资源</v>
      </c>
      <c r="AC133" t="str">
        <f t="shared" si="38"/>
        <v>|</v>
      </c>
    </row>
    <row r="134" spans="2:29">
      <c r="B134" s="2" t="s">
        <v>63</v>
      </c>
      <c r="C134" t="str">
        <f t="shared" si="27"/>
        <v>会议</v>
      </c>
      <c r="F134" t="s">
        <v>320</v>
      </c>
      <c r="H134">
        <f>IF(ISNA(VLOOKUP(C134,C$2:C133,1,FALSE)),H133+1,H133)</f>
        <v>27</v>
      </c>
      <c r="I134">
        <f>IF(ISNA(VLOOKUP(C134,C$2:H133,6,FALSE)),H134,VLOOKUP(C134,C$2:H133,6,FALSE))</f>
        <v>27</v>
      </c>
      <c r="K134">
        <f>IF(ISNA(VLOOKUP(F134,F$2:F133,1,FALSE)),K133+1,K133)</f>
        <v>4</v>
      </c>
      <c r="L134">
        <f>IF(ISNA(VLOOKUP(F134,F$2:K133,6,FALSE)),K134,VLOOKUP(F134,F$2:K133,6,FALSE))</f>
        <v>4</v>
      </c>
      <c r="N134" t="str">
        <f t="shared" si="28"/>
        <v>04.027</v>
      </c>
      <c r="O134" t="s">
        <v>591</v>
      </c>
      <c r="P134" t="s">
        <v>24</v>
      </c>
      <c r="Q134" t="str">
        <f t="shared" si="29"/>
        <v>会议</v>
      </c>
      <c r="R134" t="s">
        <v>24</v>
      </c>
      <c r="S134" t="str">
        <f t="shared" si="30"/>
        <v>会议</v>
      </c>
      <c r="T134" t="s">
        <v>24</v>
      </c>
      <c r="U134" t="str">
        <f t="shared" si="31"/>
        <v>9.4 建设团队</v>
      </c>
      <c r="V134" t="s">
        <v>24</v>
      </c>
      <c r="W134" t="str">
        <f t="shared" si="34"/>
        <v>|</v>
      </c>
      <c r="X134" t="str">
        <f t="shared" si="32"/>
        <v/>
      </c>
      <c r="Y134" t="str">
        <f t="shared" si="35"/>
        <v>|</v>
      </c>
      <c r="Z134" t="str">
        <f t="shared" si="33"/>
        <v/>
      </c>
      <c r="AA134" t="str">
        <f t="shared" si="36"/>
        <v>|</v>
      </c>
      <c r="AB134" t="str">
        <f t="shared" si="37"/>
        <v>9.4 建设团队</v>
      </c>
      <c r="AC134" t="str">
        <f t="shared" si="38"/>
        <v>|</v>
      </c>
    </row>
    <row r="135" spans="2:29">
      <c r="B135" s="2" t="s">
        <v>289</v>
      </c>
      <c r="C135" t="str">
        <f t="shared" si="27"/>
        <v>会议</v>
      </c>
      <c r="F135" t="s">
        <v>320</v>
      </c>
      <c r="H135">
        <f>IF(ISNA(VLOOKUP(C135,C$2:C134,1,FALSE)),H134+1,H134)</f>
        <v>27</v>
      </c>
      <c r="I135">
        <f>IF(ISNA(VLOOKUP(C135,C$2:H134,6,FALSE)),H135,VLOOKUP(C135,C$2:H134,6,FALSE))</f>
        <v>27</v>
      </c>
      <c r="K135">
        <f>IF(ISNA(VLOOKUP(F135,F$2:F134,1,FALSE)),K134+1,K134)</f>
        <v>4</v>
      </c>
      <c r="L135">
        <f>IF(ISNA(VLOOKUP(F135,F$2:K134,6,FALSE)),K135,VLOOKUP(F135,F$2:K134,6,FALSE))</f>
        <v>4</v>
      </c>
      <c r="N135" t="str">
        <f t="shared" si="28"/>
        <v>04.027</v>
      </c>
      <c r="O135" t="s">
        <v>591</v>
      </c>
      <c r="P135" t="s">
        <v>24</v>
      </c>
      <c r="Q135" t="str">
        <f t="shared" si="29"/>
        <v>会议</v>
      </c>
      <c r="R135" t="s">
        <v>24</v>
      </c>
      <c r="S135" t="str">
        <f t="shared" si="30"/>
        <v>会议</v>
      </c>
      <c r="T135" t="s">
        <v>24</v>
      </c>
      <c r="U135" t="str">
        <f t="shared" si="31"/>
        <v>10.1 规划沟通管理</v>
      </c>
      <c r="V135" t="s">
        <v>24</v>
      </c>
      <c r="W135" t="str">
        <f t="shared" si="34"/>
        <v>|</v>
      </c>
      <c r="X135" t="str">
        <f t="shared" si="32"/>
        <v/>
      </c>
      <c r="Y135" t="str">
        <f t="shared" si="35"/>
        <v>|</v>
      </c>
      <c r="Z135" t="str">
        <f t="shared" si="33"/>
        <v/>
      </c>
      <c r="AA135" t="str">
        <f t="shared" si="36"/>
        <v>|</v>
      </c>
      <c r="AB135" t="str">
        <f t="shared" si="37"/>
        <v>10.1 规划沟通管理</v>
      </c>
      <c r="AC135" t="str">
        <f t="shared" si="38"/>
        <v>|</v>
      </c>
    </row>
    <row r="136" spans="2:29">
      <c r="B136" s="2" t="s">
        <v>290</v>
      </c>
      <c r="C136" t="str">
        <f t="shared" si="27"/>
        <v>会议</v>
      </c>
      <c r="F136" t="s">
        <v>320</v>
      </c>
      <c r="H136">
        <f>IF(ISNA(VLOOKUP(C136,C$2:C135,1,FALSE)),H135+1,H135)</f>
        <v>27</v>
      </c>
      <c r="I136">
        <f>IF(ISNA(VLOOKUP(C136,C$2:H135,6,FALSE)),H136,VLOOKUP(C136,C$2:H135,6,FALSE))</f>
        <v>27</v>
      </c>
      <c r="K136">
        <f>IF(ISNA(VLOOKUP(F136,F$2:F135,1,FALSE)),K135+1,K135)</f>
        <v>4</v>
      </c>
      <c r="L136">
        <f>IF(ISNA(VLOOKUP(F136,F$2:K135,6,FALSE)),K136,VLOOKUP(F136,F$2:K135,6,FALSE))</f>
        <v>4</v>
      </c>
      <c r="N136" t="str">
        <f t="shared" si="28"/>
        <v>04.027</v>
      </c>
      <c r="O136" t="s">
        <v>591</v>
      </c>
      <c r="P136" t="s">
        <v>24</v>
      </c>
      <c r="Q136" t="str">
        <f t="shared" si="29"/>
        <v>会议</v>
      </c>
      <c r="R136" t="s">
        <v>24</v>
      </c>
      <c r="S136" t="str">
        <f t="shared" si="30"/>
        <v>会议</v>
      </c>
      <c r="T136" t="s">
        <v>24</v>
      </c>
      <c r="U136" t="str">
        <f t="shared" si="31"/>
        <v>10.2 管理沟通</v>
      </c>
      <c r="V136" t="s">
        <v>24</v>
      </c>
      <c r="W136" t="str">
        <f t="shared" si="34"/>
        <v>|</v>
      </c>
      <c r="X136" t="str">
        <f t="shared" si="32"/>
        <v/>
      </c>
      <c r="Y136" t="str">
        <f t="shared" si="35"/>
        <v>|</v>
      </c>
      <c r="Z136" t="str">
        <f t="shared" si="33"/>
        <v/>
      </c>
      <c r="AA136" t="str">
        <f t="shared" si="36"/>
        <v>|</v>
      </c>
      <c r="AB136" t="str">
        <f t="shared" si="37"/>
        <v>10.2 管理沟通</v>
      </c>
      <c r="AC136" t="str">
        <f t="shared" si="38"/>
        <v>|</v>
      </c>
    </row>
    <row r="137" spans="2:29">
      <c r="B137" s="2" t="s">
        <v>291</v>
      </c>
      <c r="C137" t="str">
        <f t="shared" si="27"/>
        <v>会议</v>
      </c>
      <c r="F137" s="3" t="s">
        <v>320</v>
      </c>
      <c r="G137" s="3"/>
      <c r="H137">
        <f>IF(ISNA(VLOOKUP(C137,C$2:C136,1,FALSE)),H136+1,H136)</f>
        <v>27</v>
      </c>
      <c r="I137">
        <f>IF(ISNA(VLOOKUP(C137,C$2:H136,6,FALSE)),H137,VLOOKUP(C137,C$2:H136,6,FALSE))</f>
        <v>27</v>
      </c>
      <c r="K137">
        <f>IF(ISNA(VLOOKUP(F137,F$2:F136,1,FALSE)),K136+1,K136)</f>
        <v>4</v>
      </c>
      <c r="L137">
        <f>IF(ISNA(VLOOKUP(F137,F$2:K136,6,FALSE)),K137,VLOOKUP(F137,F$2:K136,6,FALSE))</f>
        <v>4</v>
      </c>
      <c r="N137" t="str">
        <f t="shared" si="28"/>
        <v>04.027</v>
      </c>
      <c r="O137" t="s">
        <v>591</v>
      </c>
      <c r="P137" t="s">
        <v>24</v>
      </c>
      <c r="Q137" t="str">
        <f t="shared" si="29"/>
        <v>会议</v>
      </c>
      <c r="R137" t="s">
        <v>24</v>
      </c>
      <c r="S137" t="str">
        <f t="shared" si="30"/>
        <v>会议</v>
      </c>
      <c r="T137" t="s">
        <v>24</v>
      </c>
      <c r="U137" t="str">
        <f t="shared" si="31"/>
        <v>10.3 监督沟通</v>
      </c>
      <c r="V137" t="s">
        <v>24</v>
      </c>
      <c r="W137" t="str">
        <f t="shared" si="34"/>
        <v>|</v>
      </c>
      <c r="X137" t="str">
        <f t="shared" si="32"/>
        <v/>
      </c>
      <c r="Y137" t="str">
        <f t="shared" si="35"/>
        <v>|</v>
      </c>
      <c r="Z137" t="str">
        <f t="shared" si="33"/>
        <v/>
      </c>
      <c r="AA137" t="str">
        <f t="shared" si="36"/>
        <v>|</v>
      </c>
      <c r="AB137" t="str">
        <f t="shared" si="37"/>
        <v>10.3 监督沟通</v>
      </c>
      <c r="AC137" t="str">
        <f t="shared" si="38"/>
        <v>|</v>
      </c>
    </row>
    <row r="138" spans="2:29">
      <c r="B138" s="2" t="s">
        <v>292</v>
      </c>
      <c r="C138" t="str">
        <f t="shared" si="27"/>
        <v>会议</v>
      </c>
      <c r="F138" t="s">
        <v>320</v>
      </c>
      <c r="H138">
        <f>IF(ISNA(VLOOKUP(C138,C$2:C137,1,FALSE)),H137+1,H137)</f>
        <v>27</v>
      </c>
      <c r="I138">
        <f>IF(ISNA(VLOOKUP(C138,C$2:H137,6,FALSE)),H138,VLOOKUP(C138,C$2:H137,6,FALSE))</f>
        <v>27</v>
      </c>
      <c r="K138">
        <f>IF(ISNA(VLOOKUP(F138,F$2:F137,1,FALSE)),K137+1,K137)</f>
        <v>4</v>
      </c>
      <c r="L138">
        <f>IF(ISNA(VLOOKUP(F138,F$2:K137,6,FALSE)),K138,VLOOKUP(F138,F$2:K137,6,FALSE))</f>
        <v>4</v>
      </c>
      <c r="N138" t="str">
        <f t="shared" si="28"/>
        <v>04.027</v>
      </c>
      <c r="O138" t="s">
        <v>591</v>
      </c>
      <c r="P138" t="s">
        <v>24</v>
      </c>
      <c r="Q138" t="str">
        <f t="shared" si="29"/>
        <v>会议</v>
      </c>
      <c r="R138" t="s">
        <v>24</v>
      </c>
      <c r="S138" t="str">
        <f t="shared" si="30"/>
        <v>会议</v>
      </c>
      <c r="T138" t="s">
        <v>24</v>
      </c>
      <c r="U138" t="str">
        <f t="shared" si="31"/>
        <v>11.1 规划风险管理</v>
      </c>
      <c r="V138" t="s">
        <v>24</v>
      </c>
      <c r="W138" t="str">
        <f t="shared" si="34"/>
        <v>|</v>
      </c>
      <c r="X138" t="str">
        <f t="shared" si="32"/>
        <v/>
      </c>
      <c r="Y138" t="str">
        <f t="shared" si="35"/>
        <v>|</v>
      </c>
      <c r="Z138" t="str">
        <f t="shared" si="33"/>
        <v/>
      </c>
      <c r="AA138" t="str">
        <f t="shared" si="36"/>
        <v>|</v>
      </c>
      <c r="AB138" t="str">
        <f t="shared" si="37"/>
        <v>11.1 规划风险管理</v>
      </c>
      <c r="AC138" t="str">
        <f t="shared" si="38"/>
        <v>|</v>
      </c>
    </row>
    <row r="139" spans="2:29">
      <c r="B139" s="2" t="s">
        <v>293</v>
      </c>
      <c r="C139" t="str">
        <f t="shared" si="27"/>
        <v>会议</v>
      </c>
      <c r="F139" t="s">
        <v>320</v>
      </c>
      <c r="H139">
        <f>IF(ISNA(VLOOKUP(C139,C$2:C138,1,FALSE)),H138+1,H138)</f>
        <v>27</v>
      </c>
      <c r="I139">
        <f>IF(ISNA(VLOOKUP(C139,C$2:H138,6,FALSE)),H139,VLOOKUP(C139,C$2:H138,6,FALSE))</f>
        <v>27</v>
      </c>
      <c r="K139">
        <f>IF(ISNA(VLOOKUP(F139,F$2:F138,1,FALSE)),K138+1,K138)</f>
        <v>4</v>
      </c>
      <c r="L139">
        <f>IF(ISNA(VLOOKUP(F139,F$2:K138,6,FALSE)),K139,VLOOKUP(F139,F$2:K138,6,FALSE))</f>
        <v>4</v>
      </c>
      <c r="N139" t="str">
        <f t="shared" si="28"/>
        <v>04.027</v>
      </c>
      <c r="O139" t="s">
        <v>591</v>
      </c>
      <c r="P139" t="s">
        <v>24</v>
      </c>
      <c r="Q139" t="str">
        <f t="shared" si="29"/>
        <v>会议</v>
      </c>
      <c r="R139" t="s">
        <v>24</v>
      </c>
      <c r="S139" t="str">
        <f t="shared" si="30"/>
        <v>会议</v>
      </c>
      <c r="T139" t="s">
        <v>24</v>
      </c>
      <c r="U139" t="str">
        <f t="shared" si="31"/>
        <v>11.2 识别风险</v>
      </c>
      <c r="V139" t="s">
        <v>24</v>
      </c>
      <c r="W139" t="str">
        <f t="shared" si="34"/>
        <v>|</v>
      </c>
      <c r="X139" t="str">
        <f t="shared" si="32"/>
        <v/>
      </c>
      <c r="Y139" t="str">
        <f t="shared" si="35"/>
        <v>|</v>
      </c>
      <c r="Z139" t="str">
        <f t="shared" si="33"/>
        <v/>
      </c>
      <c r="AA139" t="str">
        <f t="shared" si="36"/>
        <v>|</v>
      </c>
      <c r="AB139" t="str">
        <f t="shared" si="37"/>
        <v>11.2 识别风险</v>
      </c>
      <c r="AC139" t="str">
        <f t="shared" si="38"/>
        <v>|</v>
      </c>
    </row>
    <row r="140" spans="2:29">
      <c r="B140" s="2" t="s">
        <v>294</v>
      </c>
      <c r="C140" t="str">
        <f t="shared" si="27"/>
        <v>会议</v>
      </c>
      <c r="F140" t="s">
        <v>320</v>
      </c>
      <c r="H140">
        <f>IF(ISNA(VLOOKUP(C140,C$2:C139,1,FALSE)),H139+1,H139)</f>
        <v>27</v>
      </c>
      <c r="I140">
        <f>IF(ISNA(VLOOKUP(C140,C$2:H139,6,FALSE)),H140,VLOOKUP(C140,C$2:H139,6,FALSE))</f>
        <v>27</v>
      </c>
      <c r="K140">
        <f>IF(ISNA(VLOOKUP(F140,F$2:F139,1,FALSE)),K139+1,K139)</f>
        <v>4</v>
      </c>
      <c r="L140">
        <f>IF(ISNA(VLOOKUP(F140,F$2:K139,6,FALSE)),K140,VLOOKUP(F140,F$2:K139,6,FALSE))</f>
        <v>4</v>
      </c>
      <c r="N140" t="str">
        <f t="shared" si="28"/>
        <v>04.027</v>
      </c>
      <c r="O140" t="s">
        <v>591</v>
      </c>
      <c r="P140" t="s">
        <v>24</v>
      </c>
      <c r="Q140" t="str">
        <f t="shared" si="29"/>
        <v>会议</v>
      </c>
      <c r="R140" t="s">
        <v>24</v>
      </c>
      <c r="S140" t="str">
        <f t="shared" si="30"/>
        <v>会议</v>
      </c>
      <c r="T140" t="s">
        <v>24</v>
      </c>
      <c r="U140" t="str">
        <f t="shared" si="31"/>
        <v>11.3 实施定性风险分析</v>
      </c>
      <c r="V140" t="s">
        <v>24</v>
      </c>
      <c r="W140" t="str">
        <f t="shared" si="34"/>
        <v>|</v>
      </c>
      <c r="X140" t="str">
        <f t="shared" si="32"/>
        <v/>
      </c>
      <c r="Y140" t="str">
        <f t="shared" si="35"/>
        <v>|</v>
      </c>
      <c r="Z140" t="str">
        <f t="shared" si="33"/>
        <v/>
      </c>
      <c r="AA140" t="str">
        <f t="shared" si="36"/>
        <v>|</v>
      </c>
      <c r="AB140" t="str">
        <f t="shared" si="37"/>
        <v>11.3 实施定性风险分析</v>
      </c>
      <c r="AC140" t="str">
        <f t="shared" si="38"/>
        <v>|</v>
      </c>
    </row>
    <row r="141" spans="2:29">
      <c r="B141" s="2" t="s">
        <v>296</v>
      </c>
      <c r="C141" t="str">
        <f t="shared" si="27"/>
        <v>会议</v>
      </c>
      <c r="F141" t="s">
        <v>320</v>
      </c>
      <c r="H141">
        <f>IF(ISNA(VLOOKUP(C141,C$2:C140,1,FALSE)),H140+1,H140)</f>
        <v>27</v>
      </c>
      <c r="I141">
        <f>IF(ISNA(VLOOKUP(C141,C$2:H140,6,FALSE)),H141,VLOOKUP(C141,C$2:H140,6,FALSE))</f>
        <v>27</v>
      </c>
      <c r="K141">
        <f>IF(ISNA(VLOOKUP(F141,F$2:F140,1,FALSE)),K140+1,K140)</f>
        <v>4</v>
      </c>
      <c r="L141">
        <f>IF(ISNA(VLOOKUP(F141,F$2:K140,6,FALSE)),K141,VLOOKUP(F141,F$2:K140,6,FALSE))</f>
        <v>4</v>
      </c>
      <c r="N141" t="str">
        <f t="shared" si="28"/>
        <v>04.027</v>
      </c>
      <c r="O141" t="s">
        <v>591</v>
      </c>
      <c r="P141" t="s">
        <v>24</v>
      </c>
      <c r="Q141" t="str">
        <f t="shared" si="29"/>
        <v>会议</v>
      </c>
      <c r="R141" t="s">
        <v>24</v>
      </c>
      <c r="S141" t="str">
        <f t="shared" si="30"/>
        <v>会议</v>
      </c>
      <c r="T141" t="s">
        <v>24</v>
      </c>
      <c r="U141" t="str">
        <f t="shared" si="31"/>
        <v>11.7 监督风险</v>
      </c>
      <c r="V141" t="s">
        <v>24</v>
      </c>
      <c r="W141" t="str">
        <f t="shared" si="34"/>
        <v>|</v>
      </c>
      <c r="X141" t="str">
        <f t="shared" si="32"/>
        <v/>
      </c>
      <c r="Y141" t="str">
        <f t="shared" si="35"/>
        <v>|</v>
      </c>
      <c r="Z141" t="str">
        <f t="shared" si="33"/>
        <v/>
      </c>
      <c r="AA141" t="str">
        <f t="shared" si="36"/>
        <v>|</v>
      </c>
      <c r="AB141" t="str">
        <f t="shared" si="37"/>
        <v>11.7 监督风险</v>
      </c>
      <c r="AC141" t="str">
        <f t="shared" si="38"/>
        <v>|</v>
      </c>
    </row>
    <row r="142" spans="2:29">
      <c r="B142" s="2" t="s">
        <v>40</v>
      </c>
      <c r="C142" t="str">
        <f t="shared" si="27"/>
        <v>会议</v>
      </c>
      <c r="F142" t="s">
        <v>320</v>
      </c>
      <c r="H142">
        <f>IF(ISNA(VLOOKUP(C142,C$2:C141,1,FALSE)),H141+1,H141)</f>
        <v>27</v>
      </c>
      <c r="I142">
        <f>IF(ISNA(VLOOKUP(C142,C$2:H141,6,FALSE)),H142,VLOOKUP(C142,C$2:H141,6,FALSE))</f>
        <v>27</v>
      </c>
      <c r="K142">
        <f>IF(ISNA(VLOOKUP(F142,F$2:F141,1,FALSE)),K141+1,K141)</f>
        <v>4</v>
      </c>
      <c r="L142">
        <f>IF(ISNA(VLOOKUP(F142,F$2:K141,6,FALSE)),K142,VLOOKUP(F142,F$2:K141,6,FALSE))</f>
        <v>4</v>
      </c>
      <c r="N142" t="str">
        <f t="shared" si="28"/>
        <v>04.027</v>
      </c>
      <c r="O142" t="s">
        <v>591</v>
      </c>
      <c r="P142" t="s">
        <v>24</v>
      </c>
      <c r="Q142" t="str">
        <f t="shared" si="29"/>
        <v>会议</v>
      </c>
      <c r="R142" t="s">
        <v>24</v>
      </c>
      <c r="S142" t="str">
        <f t="shared" si="30"/>
        <v>会议</v>
      </c>
      <c r="T142" t="s">
        <v>24</v>
      </c>
      <c r="U142" t="str">
        <f t="shared" si="31"/>
        <v>12.1 规划采购管理</v>
      </c>
      <c r="V142" t="s">
        <v>24</v>
      </c>
      <c r="W142" t="str">
        <f t="shared" si="34"/>
        <v>|</v>
      </c>
      <c r="X142" t="str">
        <f t="shared" si="32"/>
        <v/>
      </c>
      <c r="Y142" t="str">
        <f t="shared" si="35"/>
        <v>|</v>
      </c>
      <c r="Z142" t="str">
        <f t="shared" si="33"/>
        <v/>
      </c>
      <c r="AA142" t="str">
        <f t="shared" si="36"/>
        <v>|</v>
      </c>
      <c r="AB142" t="str">
        <f t="shared" si="37"/>
        <v>12.1 规划采购管理</v>
      </c>
      <c r="AC142" t="str">
        <f t="shared" si="38"/>
        <v>|</v>
      </c>
    </row>
    <row r="143" spans="2:29">
      <c r="B143" s="2" t="s">
        <v>299</v>
      </c>
      <c r="C143" t="str">
        <f t="shared" si="27"/>
        <v>会议</v>
      </c>
      <c r="F143" t="s">
        <v>320</v>
      </c>
      <c r="H143">
        <f>IF(ISNA(VLOOKUP(C143,C$2:C142,1,FALSE)),H142+1,H142)</f>
        <v>27</v>
      </c>
      <c r="I143">
        <f>IF(ISNA(VLOOKUP(C143,C$2:H142,6,FALSE)),H143,VLOOKUP(C143,C$2:H142,6,FALSE))</f>
        <v>27</v>
      </c>
      <c r="K143">
        <f>IF(ISNA(VLOOKUP(F143,F$2:F142,1,FALSE)),K142+1,K142)</f>
        <v>4</v>
      </c>
      <c r="L143">
        <f>IF(ISNA(VLOOKUP(F143,F$2:K142,6,FALSE)),K143,VLOOKUP(F143,F$2:K142,6,FALSE))</f>
        <v>4</v>
      </c>
      <c r="N143" t="str">
        <f t="shared" si="28"/>
        <v>04.027</v>
      </c>
      <c r="O143" t="s">
        <v>591</v>
      </c>
      <c r="P143" t="s">
        <v>24</v>
      </c>
      <c r="Q143" t="str">
        <f t="shared" si="29"/>
        <v>会议</v>
      </c>
      <c r="R143" t="s">
        <v>24</v>
      </c>
      <c r="S143" t="str">
        <f t="shared" si="30"/>
        <v>会议</v>
      </c>
      <c r="T143" t="s">
        <v>24</v>
      </c>
      <c r="U143" t="str">
        <f t="shared" si="31"/>
        <v>13.1 识别相关方</v>
      </c>
      <c r="V143" t="s">
        <v>24</v>
      </c>
      <c r="W143" t="str">
        <f t="shared" si="34"/>
        <v>|</v>
      </c>
      <c r="X143" t="str">
        <f t="shared" si="32"/>
        <v/>
      </c>
      <c r="Y143" t="str">
        <f t="shared" si="35"/>
        <v>|</v>
      </c>
      <c r="Z143" t="str">
        <f t="shared" si="33"/>
        <v/>
      </c>
      <c r="AA143" t="str">
        <f t="shared" si="36"/>
        <v>|</v>
      </c>
      <c r="AB143" t="str">
        <f t="shared" si="37"/>
        <v>13.1 识别相关方</v>
      </c>
      <c r="AC143" t="str">
        <f t="shared" si="38"/>
        <v>|</v>
      </c>
    </row>
    <row r="144" spans="2:29">
      <c r="B144" s="2" t="s">
        <v>300</v>
      </c>
      <c r="C144" t="str">
        <f t="shared" si="27"/>
        <v>会议</v>
      </c>
      <c r="F144" t="s">
        <v>320</v>
      </c>
      <c r="H144">
        <f>IF(ISNA(VLOOKUP(C144,C$2:C143,1,FALSE)),H143+1,H143)</f>
        <v>27</v>
      </c>
      <c r="I144">
        <f>IF(ISNA(VLOOKUP(C144,C$2:H143,6,FALSE)),H144,VLOOKUP(C144,C$2:H143,6,FALSE))</f>
        <v>27</v>
      </c>
      <c r="K144">
        <f>IF(ISNA(VLOOKUP(F144,F$2:F143,1,FALSE)),K143+1,K143)</f>
        <v>4</v>
      </c>
      <c r="L144">
        <f>IF(ISNA(VLOOKUP(F144,F$2:K143,6,FALSE)),K144,VLOOKUP(F144,F$2:K143,6,FALSE))</f>
        <v>4</v>
      </c>
      <c r="N144" t="str">
        <f t="shared" si="28"/>
        <v>04.027</v>
      </c>
      <c r="O144" t="s">
        <v>591</v>
      </c>
      <c r="P144" t="s">
        <v>24</v>
      </c>
      <c r="Q144" t="str">
        <f t="shared" si="29"/>
        <v>会议</v>
      </c>
      <c r="R144" t="s">
        <v>24</v>
      </c>
      <c r="S144" t="str">
        <f t="shared" si="30"/>
        <v>会议</v>
      </c>
      <c r="T144" t="s">
        <v>24</v>
      </c>
      <c r="U144" t="str">
        <f t="shared" si="31"/>
        <v>13.2 规划相关方参与</v>
      </c>
      <c r="V144" t="s">
        <v>24</v>
      </c>
      <c r="W144" t="str">
        <f t="shared" si="34"/>
        <v>|</v>
      </c>
      <c r="X144" t="str">
        <f t="shared" si="32"/>
        <v/>
      </c>
      <c r="Y144" t="str">
        <f t="shared" si="35"/>
        <v>|</v>
      </c>
      <c r="Z144" t="str">
        <f t="shared" si="33"/>
        <v/>
      </c>
      <c r="AA144" t="str">
        <f t="shared" si="36"/>
        <v>|</v>
      </c>
      <c r="AB144" t="str">
        <f t="shared" si="37"/>
        <v>13.2 规划相关方参与</v>
      </c>
      <c r="AC144" t="str">
        <f t="shared" si="38"/>
        <v>|</v>
      </c>
    </row>
    <row r="145" spans="2:29">
      <c r="B145" s="2" t="s">
        <v>301</v>
      </c>
      <c r="C145" t="str">
        <f t="shared" si="27"/>
        <v>会议</v>
      </c>
      <c r="F145" t="s">
        <v>320</v>
      </c>
      <c r="H145">
        <f>IF(ISNA(VLOOKUP(C145,C$2:C144,1,FALSE)),H144+1,H144)</f>
        <v>27</v>
      </c>
      <c r="I145">
        <f>IF(ISNA(VLOOKUP(C145,C$2:H144,6,FALSE)),H145,VLOOKUP(C145,C$2:H144,6,FALSE))</f>
        <v>27</v>
      </c>
      <c r="K145">
        <f>IF(ISNA(VLOOKUP(F145,F$2:F144,1,FALSE)),K144+1,K144)</f>
        <v>4</v>
      </c>
      <c r="L145">
        <f>IF(ISNA(VLOOKUP(F145,F$2:K144,6,FALSE)),K145,VLOOKUP(F145,F$2:K144,6,FALSE))</f>
        <v>4</v>
      </c>
      <c r="N145" t="str">
        <f t="shared" si="28"/>
        <v>04.027</v>
      </c>
      <c r="O145" t="s">
        <v>591</v>
      </c>
      <c r="P145" t="s">
        <v>24</v>
      </c>
      <c r="Q145" t="str">
        <f t="shared" si="29"/>
        <v>会议</v>
      </c>
      <c r="R145" t="s">
        <v>24</v>
      </c>
      <c r="S145" t="str">
        <f t="shared" si="30"/>
        <v>会议</v>
      </c>
      <c r="T145" t="s">
        <v>24</v>
      </c>
      <c r="U145" t="str">
        <f t="shared" si="31"/>
        <v>13.3 管理相关方参与</v>
      </c>
      <c r="V145" t="s">
        <v>24</v>
      </c>
      <c r="W145" t="str">
        <f t="shared" si="34"/>
        <v>|</v>
      </c>
      <c r="X145" t="str">
        <f t="shared" si="32"/>
        <v/>
      </c>
      <c r="Y145" t="str">
        <f t="shared" si="35"/>
        <v>|</v>
      </c>
      <c r="Z145" t="str">
        <f t="shared" si="33"/>
        <v/>
      </c>
      <c r="AA145" t="str">
        <f t="shared" si="36"/>
        <v>|</v>
      </c>
      <c r="AB145" t="str">
        <f t="shared" si="37"/>
        <v>13.3 管理相关方参与</v>
      </c>
      <c r="AC145" t="str">
        <f t="shared" si="38"/>
        <v>|</v>
      </c>
    </row>
    <row r="146" spans="2:29">
      <c r="B146" s="2" t="s">
        <v>302</v>
      </c>
      <c r="C146" t="str">
        <f t="shared" si="27"/>
        <v>会议</v>
      </c>
      <c r="F146" t="s">
        <v>320</v>
      </c>
      <c r="H146">
        <f>IF(ISNA(VLOOKUP(C146,C$2:C145,1,FALSE)),H145+1,H145)</f>
        <v>27</v>
      </c>
      <c r="I146">
        <f>IF(ISNA(VLOOKUP(C146,C$2:H145,6,FALSE)),H146,VLOOKUP(C146,C$2:H145,6,FALSE))</f>
        <v>27</v>
      </c>
      <c r="K146">
        <f>IF(ISNA(VLOOKUP(F146,F$2:F145,1,FALSE)),K145+1,K145)</f>
        <v>4</v>
      </c>
      <c r="L146">
        <f>IF(ISNA(VLOOKUP(F146,F$2:K145,6,FALSE)),K146,VLOOKUP(F146,F$2:K145,6,FALSE))</f>
        <v>4</v>
      </c>
      <c r="N146" t="str">
        <f t="shared" si="28"/>
        <v>04.027</v>
      </c>
      <c r="O146" t="s">
        <v>591</v>
      </c>
      <c r="P146" t="s">
        <v>24</v>
      </c>
      <c r="Q146" t="str">
        <f t="shared" si="29"/>
        <v>会议</v>
      </c>
      <c r="R146" t="s">
        <v>24</v>
      </c>
      <c r="S146" t="str">
        <f t="shared" si="30"/>
        <v>会议</v>
      </c>
      <c r="T146" t="s">
        <v>24</v>
      </c>
      <c r="U146" t="str">
        <f t="shared" si="31"/>
        <v>13.4 监督相关方参与</v>
      </c>
      <c r="V146" t="s">
        <v>24</v>
      </c>
      <c r="W146" t="str">
        <f t="shared" si="34"/>
        <v>|</v>
      </c>
      <c r="X146" t="str">
        <f t="shared" si="32"/>
        <v/>
      </c>
      <c r="Y146" t="str">
        <f t="shared" si="35"/>
        <v>|</v>
      </c>
      <c r="Z146" t="str">
        <f t="shared" si="33"/>
        <v/>
      </c>
      <c r="AA146" t="str">
        <f t="shared" si="36"/>
        <v>|</v>
      </c>
      <c r="AB146" t="str">
        <f t="shared" si="37"/>
        <v>13.4 监督相关方参与</v>
      </c>
      <c r="AC146" t="str">
        <f t="shared" si="38"/>
        <v>|</v>
      </c>
    </row>
    <row r="147" ht="29" spans="2:29">
      <c r="B147" s="2" t="s">
        <v>30</v>
      </c>
      <c r="C147" t="str">
        <f t="shared" si="27"/>
        <v>项目管理信息系统</v>
      </c>
      <c r="E147" t="s">
        <v>308</v>
      </c>
      <c r="F147" s="4" t="s">
        <v>323</v>
      </c>
      <c r="H147">
        <f>IF(ISNA(VLOOKUP(C147,C$2:C146,1,FALSE)),H146+1,H146)</f>
        <v>28</v>
      </c>
      <c r="I147">
        <f>IF(ISNA(VLOOKUP(C147,C$2:H146,6,FALSE)),H147,VLOOKUP(C147,C$2:H146,6,FALSE))</f>
        <v>28</v>
      </c>
      <c r="K147">
        <f>IF(ISNA(VLOOKUP(F147,F$2:F146,1,FALSE)),K146+1,K146)</f>
        <v>5</v>
      </c>
      <c r="L147">
        <f>IF(ISNA(VLOOKUP(F147,F$2:K146,6,FALSE)),K147,VLOOKUP(F147,F$2:K146,6,FALSE))</f>
        <v>5</v>
      </c>
      <c r="N147" t="str">
        <f t="shared" si="28"/>
        <v>05.028</v>
      </c>
      <c r="O147" t="s">
        <v>592</v>
      </c>
      <c r="P147" t="s">
        <v>24</v>
      </c>
      <c r="Q147" t="str">
        <f t="shared" si="29"/>
        <v>项目管理信息系统</v>
      </c>
      <c r="R147" t="s">
        <v>24</v>
      </c>
      <c r="S147" t="str">
        <f t="shared" si="30"/>
        <v>项目管理信息系统</v>
      </c>
      <c r="T147" t="s">
        <v>24</v>
      </c>
      <c r="U147" t="str">
        <f t="shared" si="31"/>
        <v>4.3 指导与管理项目工作</v>
      </c>
      <c r="V147" t="s">
        <v>24</v>
      </c>
      <c r="W147" t="str">
        <f t="shared" si="34"/>
        <v>|</v>
      </c>
      <c r="X147" t="str">
        <f t="shared" si="32"/>
        <v>[项目管理信息系统](工具-项目管理信息系统)</v>
      </c>
      <c r="Y147" t="str">
        <f t="shared" si="35"/>
        <v>|</v>
      </c>
      <c r="Z147" t="str">
        <f t="shared" si="33"/>
        <v>项目管理信息系统</v>
      </c>
      <c r="AA147" t="str">
        <f t="shared" si="36"/>
        <v>|</v>
      </c>
      <c r="AB147" t="str">
        <f t="shared" si="37"/>
        <v>4.3 指导与管理项目工作</v>
      </c>
      <c r="AC147" t="str">
        <f t="shared" si="38"/>
        <v>|</v>
      </c>
    </row>
    <row r="148" ht="29" spans="2:29">
      <c r="B148" s="2" t="s">
        <v>277</v>
      </c>
      <c r="C148" t="str">
        <f t="shared" si="27"/>
        <v>项目管理信息系统</v>
      </c>
      <c r="F148" s="4" t="s">
        <v>323</v>
      </c>
      <c r="H148">
        <f>IF(ISNA(VLOOKUP(C148,C$2:C147,1,FALSE)),H147+1,H147)</f>
        <v>28</v>
      </c>
      <c r="I148">
        <f>IF(ISNA(VLOOKUP(C148,C$2:H147,6,FALSE)),H148,VLOOKUP(C148,C$2:H147,6,FALSE))</f>
        <v>28</v>
      </c>
      <c r="K148">
        <f>IF(ISNA(VLOOKUP(F148,F$2:F147,1,FALSE)),K147+1,K147)</f>
        <v>5</v>
      </c>
      <c r="L148">
        <f>IF(ISNA(VLOOKUP(F148,F$2:K147,6,FALSE)),K148,VLOOKUP(F148,F$2:K147,6,FALSE))</f>
        <v>5</v>
      </c>
      <c r="N148" t="str">
        <f t="shared" si="28"/>
        <v>05.028</v>
      </c>
      <c r="O148" t="s">
        <v>592</v>
      </c>
      <c r="P148" t="s">
        <v>24</v>
      </c>
      <c r="Q148" t="str">
        <f t="shared" si="29"/>
        <v>项目管理信息系统</v>
      </c>
      <c r="R148" t="s">
        <v>24</v>
      </c>
      <c r="S148" t="str">
        <f t="shared" si="30"/>
        <v>项目管理信息系统</v>
      </c>
      <c r="T148" t="s">
        <v>24</v>
      </c>
      <c r="U148" t="str">
        <f t="shared" si="31"/>
        <v>6.3 排列活动顺序</v>
      </c>
      <c r="V148" t="s">
        <v>24</v>
      </c>
      <c r="W148" t="str">
        <f t="shared" si="34"/>
        <v>|</v>
      </c>
      <c r="X148" t="str">
        <f t="shared" si="32"/>
        <v/>
      </c>
      <c r="Y148" t="str">
        <f t="shared" si="35"/>
        <v>|</v>
      </c>
      <c r="Z148" t="str">
        <f t="shared" si="33"/>
        <v/>
      </c>
      <c r="AA148" t="str">
        <f t="shared" si="36"/>
        <v>|</v>
      </c>
      <c r="AB148" t="str">
        <f t="shared" si="37"/>
        <v>6.3 排列活动顺序</v>
      </c>
      <c r="AC148" t="str">
        <f t="shared" si="38"/>
        <v>|</v>
      </c>
    </row>
    <row r="149" ht="29" spans="2:29">
      <c r="B149" s="2" t="s">
        <v>280</v>
      </c>
      <c r="C149" t="str">
        <f t="shared" si="27"/>
        <v>项目管理信息系统</v>
      </c>
      <c r="F149" s="4" t="s">
        <v>323</v>
      </c>
      <c r="H149">
        <f>IF(ISNA(VLOOKUP(C149,C$2:C148,1,FALSE)),H148+1,H148)</f>
        <v>28</v>
      </c>
      <c r="I149">
        <f>IF(ISNA(VLOOKUP(C149,C$2:H148,6,FALSE)),H149,VLOOKUP(C149,C$2:H148,6,FALSE))</f>
        <v>28</v>
      </c>
      <c r="K149">
        <f>IF(ISNA(VLOOKUP(F149,F$2:F148,1,FALSE)),K148+1,K148)</f>
        <v>5</v>
      </c>
      <c r="L149">
        <f>IF(ISNA(VLOOKUP(F149,F$2:K148,6,FALSE)),K149,VLOOKUP(F149,F$2:K148,6,FALSE))</f>
        <v>5</v>
      </c>
      <c r="N149" t="str">
        <f t="shared" si="28"/>
        <v>05.028</v>
      </c>
      <c r="O149" t="s">
        <v>592</v>
      </c>
      <c r="P149" t="s">
        <v>24</v>
      </c>
      <c r="Q149" t="str">
        <f t="shared" si="29"/>
        <v>项目管理信息系统</v>
      </c>
      <c r="R149" t="s">
        <v>24</v>
      </c>
      <c r="S149" t="str">
        <f t="shared" si="30"/>
        <v>项目管理信息系统</v>
      </c>
      <c r="T149" t="s">
        <v>24</v>
      </c>
      <c r="U149" t="str">
        <f t="shared" si="31"/>
        <v>6.5 制定进度计划</v>
      </c>
      <c r="V149" t="s">
        <v>24</v>
      </c>
      <c r="W149" t="str">
        <f t="shared" si="34"/>
        <v>|</v>
      </c>
      <c r="X149" t="str">
        <f t="shared" si="32"/>
        <v/>
      </c>
      <c r="Y149" t="str">
        <f t="shared" si="35"/>
        <v>|</v>
      </c>
      <c r="Z149" t="str">
        <f t="shared" si="33"/>
        <v/>
      </c>
      <c r="AA149" t="str">
        <f t="shared" si="36"/>
        <v>|</v>
      </c>
      <c r="AB149" t="str">
        <f t="shared" si="37"/>
        <v>6.5 制定进度计划</v>
      </c>
      <c r="AC149" t="str">
        <f t="shared" si="38"/>
        <v>|</v>
      </c>
    </row>
    <row r="150" ht="29" spans="2:29">
      <c r="B150" s="2" t="s">
        <v>279</v>
      </c>
      <c r="C150" t="str">
        <f t="shared" si="27"/>
        <v>项目管理信息系统</v>
      </c>
      <c r="F150" s="4" t="s">
        <v>323</v>
      </c>
      <c r="H150">
        <f>IF(ISNA(VLOOKUP(C150,C$2:C149,1,FALSE)),H149+1,H149)</f>
        <v>28</v>
      </c>
      <c r="I150">
        <f>IF(ISNA(VLOOKUP(C150,C$2:H149,6,FALSE)),H150,VLOOKUP(C150,C$2:H149,6,FALSE))</f>
        <v>28</v>
      </c>
      <c r="K150">
        <f>IF(ISNA(VLOOKUP(F150,F$2:F149,1,FALSE)),K149+1,K149)</f>
        <v>5</v>
      </c>
      <c r="L150">
        <f>IF(ISNA(VLOOKUP(F150,F$2:K149,6,FALSE)),K150,VLOOKUP(F150,F$2:K149,6,FALSE))</f>
        <v>5</v>
      </c>
      <c r="N150" t="str">
        <f t="shared" si="28"/>
        <v>05.028</v>
      </c>
      <c r="O150" t="s">
        <v>592</v>
      </c>
      <c r="P150" t="s">
        <v>24</v>
      </c>
      <c r="Q150" t="str">
        <f t="shared" si="29"/>
        <v>项目管理信息系统</v>
      </c>
      <c r="R150" t="s">
        <v>24</v>
      </c>
      <c r="S150" t="str">
        <f t="shared" si="30"/>
        <v>项目管理信息系统</v>
      </c>
      <c r="T150" t="s">
        <v>24</v>
      </c>
      <c r="U150" t="str">
        <f t="shared" si="31"/>
        <v>6.6 控制进度</v>
      </c>
      <c r="V150" t="s">
        <v>24</v>
      </c>
      <c r="W150" t="str">
        <f t="shared" si="34"/>
        <v>|</v>
      </c>
      <c r="X150" t="str">
        <f t="shared" si="32"/>
        <v/>
      </c>
      <c r="Y150" t="str">
        <f t="shared" si="35"/>
        <v>|</v>
      </c>
      <c r="Z150" t="str">
        <f t="shared" si="33"/>
        <v/>
      </c>
      <c r="AA150" t="str">
        <f t="shared" si="36"/>
        <v>|</v>
      </c>
      <c r="AB150" t="str">
        <f t="shared" si="37"/>
        <v>6.6 控制进度</v>
      </c>
      <c r="AC150" t="str">
        <f t="shared" si="38"/>
        <v>|</v>
      </c>
    </row>
    <row r="151" ht="29" spans="2:29">
      <c r="B151" s="2" t="s">
        <v>282</v>
      </c>
      <c r="C151" t="str">
        <f t="shared" si="27"/>
        <v>项目管理信息系统</v>
      </c>
      <c r="F151" s="4" t="s">
        <v>323</v>
      </c>
      <c r="H151">
        <f>IF(ISNA(VLOOKUP(C151,C$2:C150,1,FALSE)),H150+1,H150)</f>
        <v>28</v>
      </c>
      <c r="I151">
        <f>IF(ISNA(VLOOKUP(C151,C$2:H150,6,FALSE)),H151,VLOOKUP(C151,C$2:H150,6,FALSE))</f>
        <v>28</v>
      </c>
      <c r="K151">
        <f>IF(ISNA(VLOOKUP(F151,F$2:F150,1,FALSE)),K150+1,K150)</f>
        <v>5</v>
      </c>
      <c r="L151">
        <f>IF(ISNA(VLOOKUP(F151,F$2:K150,6,FALSE)),K151,VLOOKUP(F151,F$2:K150,6,FALSE))</f>
        <v>5</v>
      </c>
      <c r="N151" t="str">
        <f t="shared" si="28"/>
        <v>05.028</v>
      </c>
      <c r="O151" t="s">
        <v>592</v>
      </c>
      <c r="P151" t="s">
        <v>24</v>
      </c>
      <c r="Q151" t="str">
        <f t="shared" si="29"/>
        <v>项目管理信息系统</v>
      </c>
      <c r="R151" t="s">
        <v>24</v>
      </c>
      <c r="S151" t="str">
        <f t="shared" si="30"/>
        <v>项目管理信息系统</v>
      </c>
      <c r="T151" t="s">
        <v>24</v>
      </c>
      <c r="U151" t="str">
        <f t="shared" si="31"/>
        <v>7.2 估算成本</v>
      </c>
      <c r="V151" t="s">
        <v>24</v>
      </c>
      <c r="W151" t="str">
        <f t="shared" si="34"/>
        <v>|</v>
      </c>
      <c r="X151" t="str">
        <f t="shared" si="32"/>
        <v/>
      </c>
      <c r="Y151" t="str">
        <f t="shared" si="35"/>
        <v>|</v>
      </c>
      <c r="Z151" t="str">
        <f t="shared" si="33"/>
        <v/>
      </c>
      <c r="AA151" t="str">
        <f t="shared" si="36"/>
        <v>|</v>
      </c>
      <c r="AB151" t="str">
        <f t="shared" si="37"/>
        <v>7.2 估算成本</v>
      </c>
      <c r="AC151" t="str">
        <f t="shared" si="38"/>
        <v>|</v>
      </c>
    </row>
    <row r="152" ht="29" spans="2:29">
      <c r="B152" s="2" t="s">
        <v>62</v>
      </c>
      <c r="C152" t="str">
        <f t="shared" si="27"/>
        <v>项目管理信息系统</v>
      </c>
      <c r="F152" s="4" t="s">
        <v>323</v>
      </c>
      <c r="H152">
        <f>IF(ISNA(VLOOKUP(C152,C$2:C151,1,FALSE)),H151+1,H151)</f>
        <v>28</v>
      </c>
      <c r="I152">
        <f>IF(ISNA(VLOOKUP(C152,C$2:H151,6,FALSE)),H152,VLOOKUP(C152,C$2:H151,6,FALSE))</f>
        <v>28</v>
      </c>
      <c r="K152">
        <f>IF(ISNA(VLOOKUP(F152,F$2:F151,1,FALSE)),K151+1,K151)</f>
        <v>5</v>
      </c>
      <c r="L152">
        <f>IF(ISNA(VLOOKUP(F152,F$2:K151,6,FALSE)),K152,VLOOKUP(F152,F$2:K151,6,FALSE))</f>
        <v>5</v>
      </c>
      <c r="N152" t="str">
        <f t="shared" si="28"/>
        <v>05.028</v>
      </c>
      <c r="O152" t="s">
        <v>592</v>
      </c>
      <c r="P152" t="s">
        <v>24</v>
      </c>
      <c r="Q152" t="str">
        <f t="shared" si="29"/>
        <v>项目管理信息系统</v>
      </c>
      <c r="R152" t="s">
        <v>24</v>
      </c>
      <c r="S152" t="str">
        <f t="shared" si="30"/>
        <v>项目管理信息系统</v>
      </c>
      <c r="T152" t="s">
        <v>24</v>
      </c>
      <c r="U152" t="str">
        <f t="shared" si="31"/>
        <v>7.4 控制成本</v>
      </c>
      <c r="V152" t="s">
        <v>24</v>
      </c>
      <c r="W152" t="str">
        <f t="shared" si="34"/>
        <v>|</v>
      </c>
      <c r="X152" t="str">
        <f t="shared" si="32"/>
        <v/>
      </c>
      <c r="Y152" t="str">
        <f t="shared" si="35"/>
        <v>|</v>
      </c>
      <c r="Z152" t="str">
        <f t="shared" si="33"/>
        <v/>
      </c>
      <c r="AA152" t="str">
        <f t="shared" si="36"/>
        <v>|</v>
      </c>
      <c r="AB152" t="str">
        <f t="shared" si="37"/>
        <v>7.4 控制成本</v>
      </c>
      <c r="AC152" t="str">
        <f t="shared" si="38"/>
        <v>|</v>
      </c>
    </row>
    <row r="153" spans="2:29">
      <c r="B153" s="2" t="s">
        <v>286</v>
      </c>
      <c r="C153" t="str">
        <f t="shared" si="27"/>
        <v>项目管理信息系统</v>
      </c>
      <c r="F153" t="s">
        <v>323</v>
      </c>
      <c r="H153">
        <f>IF(ISNA(VLOOKUP(C153,C$2:C152,1,FALSE)),H152+1,H152)</f>
        <v>28</v>
      </c>
      <c r="I153">
        <f>IF(ISNA(VLOOKUP(C153,C$2:H152,6,FALSE)),H153,VLOOKUP(C153,C$2:H152,6,FALSE))</f>
        <v>28</v>
      </c>
      <c r="K153">
        <f>IF(ISNA(VLOOKUP(F153,F$2:F152,1,FALSE)),K152+1,K152)</f>
        <v>5</v>
      </c>
      <c r="L153">
        <f>IF(ISNA(VLOOKUP(F153,F$2:K152,6,FALSE)),K153,VLOOKUP(F153,F$2:K152,6,FALSE))</f>
        <v>5</v>
      </c>
      <c r="N153" t="str">
        <f t="shared" si="28"/>
        <v>05.028</v>
      </c>
      <c r="O153" t="s">
        <v>592</v>
      </c>
      <c r="P153" t="s">
        <v>24</v>
      </c>
      <c r="Q153" t="str">
        <f t="shared" si="29"/>
        <v>项目管理信息系统</v>
      </c>
      <c r="R153" t="s">
        <v>24</v>
      </c>
      <c r="S153" t="str">
        <f t="shared" si="30"/>
        <v>项目管理信息系统</v>
      </c>
      <c r="T153" t="s">
        <v>24</v>
      </c>
      <c r="U153" t="str">
        <f t="shared" si="31"/>
        <v>9.2 估算活动资源</v>
      </c>
      <c r="V153" t="s">
        <v>24</v>
      </c>
      <c r="W153" t="str">
        <f t="shared" si="34"/>
        <v>|</v>
      </c>
      <c r="X153" t="str">
        <f t="shared" si="32"/>
        <v/>
      </c>
      <c r="Y153" t="str">
        <f t="shared" si="35"/>
        <v>|</v>
      </c>
      <c r="Z153" t="str">
        <f t="shared" si="33"/>
        <v/>
      </c>
      <c r="AA153" t="str">
        <f t="shared" si="36"/>
        <v>|</v>
      </c>
      <c r="AB153" t="str">
        <f t="shared" si="37"/>
        <v>9.2 估算活动资源</v>
      </c>
      <c r="AC153" t="str">
        <f t="shared" si="38"/>
        <v>|</v>
      </c>
    </row>
    <row r="154" spans="2:29">
      <c r="B154" s="2" t="s">
        <v>65</v>
      </c>
      <c r="C154" t="str">
        <f t="shared" si="27"/>
        <v>项目管理信息系统</v>
      </c>
      <c r="F154" t="s">
        <v>323</v>
      </c>
      <c r="H154">
        <f>IF(ISNA(VLOOKUP(C154,C$2:C153,1,FALSE)),H153+1,H153)</f>
        <v>28</v>
      </c>
      <c r="I154">
        <f>IF(ISNA(VLOOKUP(C154,C$2:H153,6,FALSE)),H154,VLOOKUP(C154,C$2:H153,6,FALSE))</f>
        <v>28</v>
      </c>
      <c r="K154">
        <f>IF(ISNA(VLOOKUP(F154,F$2:F153,1,FALSE)),K153+1,K153)</f>
        <v>5</v>
      </c>
      <c r="L154">
        <f>IF(ISNA(VLOOKUP(F154,F$2:K153,6,FALSE)),K154,VLOOKUP(F154,F$2:K153,6,FALSE))</f>
        <v>5</v>
      </c>
      <c r="N154" t="str">
        <f t="shared" si="28"/>
        <v>05.028</v>
      </c>
      <c r="O154" t="s">
        <v>592</v>
      </c>
      <c r="P154" t="s">
        <v>24</v>
      </c>
      <c r="Q154" t="str">
        <f t="shared" si="29"/>
        <v>项目管理信息系统</v>
      </c>
      <c r="R154" t="s">
        <v>24</v>
      </c>
      <c r="S154" t="str">
        <f t="shared" si="30"/>
        <v>项目管理信息系统</v>
      </c>
      <c r="T154" t="s">
        <v>24</v>
      </c>
      <c r="U154" t="str">
        <f t="shared" si="31"/>
        <v>9.5 管理团队</v>
      </c>
      <c r="V154" t="s">
        <v>24</v>
      </c>
      <c r="W154" t="str">
        <f t="shared" si="34"/>
        <v>|</v>
      </c>
      <c r="X154" t="str">
        <f t="shared" si="32"/>
        <v/>
      </c>
      <c r="Y154" t="str">
        <f t="shared" si="35"/>
        <v>|</v>
      </c>
      <c r="Z154" t="str">
        <f t="shared" si="33"/>
        <v/>
      </c>
      <c r="AA154" t="str">
        <f t="shared" si="36"/>
        <v>|</v>
      </c>
      <c r="AB154" t="str">
        <f t="shared" si="37"/>
        <v>9.5 管理团队</v>
      </c>
      <c r="AC154" t="str">
        <f t="shared" si="38"/>
        <v>|</v>
      </c>
    </row>
    <row r="155" spans="2:29">
      <c r="B155" s="2" t="s">
        <v>288</v>
      </c>
      <c r="C155" t="str">
        <f t="shared" si="27"/>
        <v>项目管理信息系统</v>
      </c>
      <c r="F155" t="s">
        <v>323</v>
      </c>
      <c r="H155">
        <f>IF(ISNA(VLOOKUP(C155,C$2:C154,1,FALSE)),H154+1,H154)</f>
        <v>28</v>
      </c>
      <c r="I155">
        <f>IF(ISNA(VLOOKUP(C155,C$2:H154,6,FALSE)),H155,VLOOKUP(C155,C$2:H154,6,FALSE))</f>
        <v>28</v>
      </c>
      <c r="K155">
        <f>IF(ISNA(VLOOKUP(F155,F$2:F154,1,FALSE)),K154+1,K154)</f>
        <v>5</v>
      </c>
      <c r="L155">
        <f>IF(ISNA(VLOOKUP(F155,F$2:K154,6,FALSE)),K155,VLOOKUP(F155,F$2:K154,6,FALSE))</f>
        <v>5</v>
      </c>
      <c r="N155" t="str">
        <f t="shared" si="28"/>
        <v>05.028</v>
      </c>
      <c r="O155" t="s">
        <v>592</v>
      </c>
      <c r="P155" t="s">
        <v>24</v>
      </c>
      <c r="Q155" t="str">
        <f t="shared" si="29"/>
        <v>项目管理信息系统</v>
      </c>
      <c r="R155" t="s">
        <v>24</v>
      </c>
      <c r="S155" t="str">
        <f t="shared" si="30"/>
        <v>项目管理信息系统</v>
      </c>
      <c r="T155" t="s">
        <v>24</v>
      </c>
      <c r="U155" t="str">
        <f t="shared" si="31"/>
        <v>9.6 控制资源</v>
      </c>
      <c r="V155" t="s">
        <v>24</v>
      </c>
      <c r="W155" t="str">
        <f t="shared" si="34"/>
        <v>|</v>
      </c>
      <c r="X155" t="str">
        <f t="shared" si="32"/>
        <v/>
      </c>
      <c r="Y155" t="str">
        <f t="shared" si="35"/>
        <v>|</v>
      </c>
      <c r="Z155" t="str">
        <f t="shared" si="33"/>
        <v/>
      </c>
      <c r="AA155" t="str">
        <f t="shared" si="36"/>
        <v>|</v>
      </c>
      <c r="AB155" t="str">
        <f t="shared" si="37"/>
        <v>9.6 控制资源</v>
      </c>
      <c r="AC155" t="str">
        <f t="shared" si="38"/>
        <v>|</v>
      </c>
    </row>
    <row r="156" spans="2:29">
      <c r="B156" s="2" t="s">
        <v>290</v>
      </c>
      <c r="C156" t="str">
        <f t="shared" si="27"/>
        <v>项目管理信息系统</v>
      </c>
      <c r="F156" t="s">
        <v>323</v>
      </c>
      <c r="H156">
        <f>IF(ISNA(VLOOKUP(C156,C$2:C155,1,FALSE)),H155+1,H155)</f>
        <v>28</v>
      </c>
      <c r="I156">
        <f>IF(ISNA(VLOOKUP(C156,C$2:H155,6,FALSE)),H156,VLOOKUP(C156,C$2:H155,6,FALSE))</f>
        <v>28</v>
      </c>
      <c r="K156">
        <f>IF(ISNA(VLOOKUP(F156,F$2:F155,1,FALSE)),K155+1,K155)</f>
        <v>5</v>
      </c>
      <c r="L156">
        <f>IF(ISNA(VLOOKUP(F156,F$2:K155,6,FALSE)),K156,VLOOKUP(F156,F$2:K155,6,FALSE))</f>
        <v>5</v>
      </c>
      <c r="N156" t="str">
        <f t="shared" si="28"/>
        <v>05.028</v>
      </c>
      <c r="O156" t="s">
        <v>592</v>
      </c>
      <c r="P156" t="s">
        <v>24</v>
      </c>
      <c r="Q156" t="str">
        <f t="shared" si="29"/>
        <v>项目管理信息系统</v>
      </c>
      <c r="R156" t="s">
        <v>24</v>
      </c>
      <c r="S156" t="str">
        <f t="shared" si="30"/>
        <v>项目管理信息系统</v>
      </c>
      <c r="T156" t="s">
        <v>24</v>
      </c>
      <c r="U156" t="str">
        <f t="shared" si="31"/>
        <v>10.2 管理沟通</v>
      </c>
      <c r="V156" t="s">
        <v>24</v>
      </c>
      <c r="W156" t="str">
        <f t="shared" si="34"/>
        <v>|</v>
      </c>
      <c r="X156" t="str">
        <f t="shared" si="32"/>
        <v/>
      </c>
      <c r="Y156" t="str">
        <f t="shared" si="35"/>
        <v>|</v>
      </c>
      <c r="Z156" t="str">
        <f t="shared" si="33"/>
        <v/>
      </c>
      <c r="AA156" t="str">
        <f t="shared" si="36"/>
        <v>|</v>
      </c>
      <c r="AB156" t="str">
        <f t="shared" si="37"/>
        <v>10.2 管理沟通</v>
      </c>
      <c r="AC156" t="str">
        <f t="shared" si="38"/>
        <v>|</v>
      </c>
    </row>
    <row r="157" spans="2:29">
      <c r="B157" s="2" t="s">
        <v>291</v>
      </c>
      <c r="C157" t="str">
        <f t="shared" si="27"/>
        <v>项目管理信息系统</v>
      </c>
      <c r="F157" s="3" t="s">
        <v>323</v>
      </c>
      <c r="H157">
        <f>IF(ISNA(VLOOKUP(C157,C$2:C156,1,FALSE)),H156+1,H156)</f>
        <v>28</v>
      </c>
      <c r="I157">
        <f>IF(ISNA(VLOOKUP(C157,C$2:H156,6,FALSE)),H157,VLOOKUP(C157,C$2:H156,6,FALSE))</f>
        <v>28</v>
      </c>
      <c r="K157">
        <f>IF(ISNA(VLOOKUP(F157,F$2:F156,1,FALSE)),K156+1,K156)</f>
        <v>5</v>
      </c>
      <c r="L157">
        <f>IF(ISNA(VLOOKUP(F157,F$2:K156,6,FALSE)),K157,VLOOKUP(F157,F$2:K156,6,FALSE))</f>
        <v>5</v>
      </c>
      <c r="N157" t="str">
        <f t="shared" si="28"/>
        <v>05.028</v>
      </c>
      <c r="O157" t="s">
        <v>592</v>
      </c>
      <c r="P157" t="s">
        <v>24</v>
      </c>
      <c r="Q157" t="str">
        <f t="shared" si="29"/>
        <v>项目管理信息系统</v>
      </c>
      <c r="R157" t="s">
        <v>24</v>
      </c>
      <c r="S157" t="str">
        <f t="shared" si="30"/>
        <v>项目管理信息系统</v>
      </c>
      <c r="T157" t="s">
        <v>24</v>
      </c>
      <c r="U157" t="str">
        <f t="shared" si="31"/>
        <v>10.3 监督沟通</v>
      </c>
      <c r="V157" t="s">
        <v>24</v>
      </c>
      <c r="W157" t="str">
        <f t="shared" si="34"/>
        <v>|</v>
      </c>
      <c r="X157" t="str">
        <f t="shared" si="32"/>
        <v/>
      </c>
      <c r="Y157" t="str">
        <f t="shared" si="35"/>
        <v>|</v>
      </c>
      <c r="Z157" t="str">
        <f t="shared" si="33"/>
        <v/>
      </c>
      <c r="AA157" t="str">
        <f t="shared" si="36"/>
        <v>|</v>
      </c>
      <c r="AB157" t="str">
        <f t="shared" si="37"/>
        <v>10.3 监督沟通</v>
      </c>
      <c r="AC157" t="str">
        <f t="shared" si="38"/>
        <v>|</v>
      </c>
    </row>
    <row r="158" spans="2:29">
      <c r="B158" s="2" t="s">
        <v>297</v>
      </c>
      <c r="C158" t="str">
        <f t="shared" si="27"/>
        <v>项目管理信息系统</v>
      </c>
      <c r="F158" t="s">
        <v>323</v>
      </c>
      <c r="H158">
        <f>IF(ISNA(VLOOKUP(C158,C$2:C157,1,FALSE)),H157+1,H157)</f>
        <v>28</v>
      </c>
      <c r="I158">
        <f>IF(ISNA(VLOOKUP(C158,C$2:H157,6,FALSE)),H158,VLOOKUP(C158,C$2:H157,6,FALSE))</f>
        <v>28</v>
      </c>
      <c r="K158">
        <f>IF(ISNA(VLOOKUP(F158,F$2:F157,1,FALSE)),K157+1,K157)</f>
        <v>5</v>
      </c>
      <c r="L158">
        <f>IF(ISNA(VLOOKUP(F158,F$2:K157,6,FALSE)),K158,VLOOKUP(F158,F$2:K157,6,FALSE))</f>
        <v>5</v>
      </c>
      <c r="N158" t="str">
        <f t="shared" si="28"/>
        <v>05.028</v>
      </c>
      <c r="O158" t="s">
        <v>592</v>
      </c>
      <c r="P158" t="s">
        <v>24</v>
      </c>
      <c r="Q158" t="str">
        <f t="shared" si="29"/>
        <v>项目管理信息系统</v>
      </c>
      <c r="R158" t="s">
        <v>24</v>
      </c>
      <c r="S158" t="str">
        <f t="shared" si="30"/>
        <v>项目管理信息系统</v>
      </c>
      <c r="T158" t="s">
        <v>24</v>
      </c>
      <c r="U158" t="str">
        <f t="shared" si="31"/>
        <v>11.6 实施风险应对</v>
      </c>
      <c r="V158" t="s">
        <v>24</v>
      </c>
      <c r="W158" t="str">
        <f t="shared" si="34"/>
        <v>|</v>
      </c>
      <c r="X158" t="str">
        <f t="shared" si="32"/>
        <v/>
      </c>
      <c r="Y158" t="str">
        <f t="shared" si="35"/>
        <v>|</v>
      </c>
      <c r="Z158" t="str">
        <f t="shared" si="33"/>
        <v/>
      </c>
      <c r="AA158" t="str">
        <f t="shared" si="36"/>
        <v>|</v>
      </c>
      <c r="AB158" t="str">
        <f t="shared" si="37"/>
        <v>11.6 实施风险应对</v>
      </c>
      <c r="AC158" t="str">
        <f t="shared" si="38"/>
        <v>|</v>
      </c>
    </row>
    <row r="159" spans="2:29">
      <c r="B159" s="2" t="s">
        <v>33</v>
      </c>
      <c r="C159" t="str">
        <f t="shared" si="27"/>
        <v>知识管理</v>
      </c>
      <c r="F159" s="4" t="s">
        <v>326</v>
      </c>
      <c r="H159">
        <f>IF(ISNA(VLOOKUP(C159,C$2:C158,1,FALSE)),H158+1,H158)</f>
        <v>29</v>
      </c>
      <c r="I159">
        <f>IF(ISNA(VLOOKUP(C159,C$2:H158,6,FALSE)),H159,VLOOKUP(C159,C$2:H158,6,FALSE))</f>
        <v>29</v>
      </c>
      <c r="K159">
        <f>IF(ISNA(VLOOKUP(F159,F$2:F158,1,FALSE)),K158+1,K158)</f>
        <v>6</v>
      </c>
      <c r="L159">
        <f>IF(ISNA(VLOOKUP(F159,F$2:K158,6,FALSE)),K159,VLOOKUP(F159,F$2:K158,6,FALSE))</f>
        <v>6</v>
      </c>
      <c r="N159" t="str">
        <f t="shared" si="28"/>
        <v>06.029</v>
      </c>
      <c r="O159" t="s">
        <v>593</v>
      </c>
      <c r="P159" t="s">
        <v>24</v>
      </c>
      <c r="Q159" t="str">
        <f t="shared" si="29"/>
        <v>知识管理</v>
      </c>
      <c r="R159" t="s">
        <v>24</v>
      </c>
      <c r="S159" t="str">
        <f t="shared" si="30"/>
        <v>知识管理</v>
      </c>
      <c r="T159" t="s">
        <v>24</v>
      </c>
      <c r="U159" t="str">
        <f t="shared" si="31"/>
        <v>4.4 管理项目知识</v>
      </c>
      <c r="V159" t="s">
        <v>24</v>
      </c>
      <c r="W159" t="str">
        <f t="shared" si="34"/>
        <v>|</v>
      </c>
      <c r="X159" t="str">
        <f t="shared" si="32"/>
        <v>[知识管理](工具-知识管理)</v>
      </c>
      <c r="Y159" t="str">
        <f t="shared" si="35"/>
        <v>|</v>
      </c>
      <c r="Z159" t="str">
        <f t="shared" si="33"/>
        <v>知识管理</v>
      </c>
      <c r="AA159" t="str">
        <f t="shared" si="36"/>
        <v>|</v>
      </c>
      <c r="AB159" t="str">
        <f t="shared" si="37"/>
        <v>4.4 管理项目知识</v>
      </c>
      <c r="AC159" t="str">
        <f t="shared" si="38"/>
        <v>|</v>
      </c>
    </row>
    <row r="160" spans="2:29">
      <c r="B160" s="2" t="s">
        <v>33</v>
      </c>
      <c r="C160" t="str">
        <f t="shared" si="27"/>
        <v>信息管理</v>
      </c>
      <c r="F160" s="4" t="s">
        <v>328</v>
      </c>
      <c r="H160">
        <f>IF(ISNA(VLOOKUP(C160,C$2:C159,1,FALSE)),H159+1,H159)</f>
        <v>30</v>
      </c>
      <c r="I160">
        <f>IF(ISNA(VLOOKUP(C160,C$2:H159,6,FALSE)),H160,VLOOKUP(C160,C$2:H159,6,FALSE))</f>
        <v>30</v>
      </c>
      <c r="K160">
        <f>IF(ISNA(VLOOKUP(F160,F$2:F159,1,FALSE)),K159+1,K159)</f>
        <v>7</v>
      </c>
      <c r="L160">
        <f>IF(ISNA(VLOOKUP(F160,F$2:K159,6,FALSE)),K160,VLOOKUP(F160,F$2:K159,6,FALSE))</f>
        <v>7</v>
      </c>
      <c r="N160" t="str">
        <f t="shared" si="28"/>
        <v>07.030</v>
      </c>
      <c r="O160" t="s">
        <v>594</v>
      </c>
      <c r="P160" t="s">
        <v>24</v>
      </c>
      <c r="Q160" t="str">
        <f t="shared" si="29"/>
        <v>信息管理</v>
      </c>
      <c r="R160" t="s">
        <v>24</v>
      </c>
      <c r="S160" t="str">
        <f t="shared" si="30"/>
        <v>信息管理</v>
      </c>
      <c r="T160" t="s">
        <v>24</v>
      </c>
      <c r="U160" t="str">
        <f t="shared" si="31"/>
        <v>4.4 管理项目知识</v>
      </c>
      <c r="V160" t="s">
        <v>24</v>
      </c>
      <c r="W160" t="str">
        <f t="shared" si="34"/>
        <v>|</v>
      </c>
      <c r="X160" t="str">
        <f t="shared" si="32"/>
        <v>[信息管理](工具-信息管理)</v>
      </c>
      <c r="Y160" t="str">
        <f t="shared" si="35"/>
        <v>|</v>
      </c>
      <c r="Z160" t="str">
        <f t="shared" si="33"/>
        <v>信息管理</v>
      </c>
      <c r="AA160" t="str">
        <f t="shared" si="36"/>
        <v>|</v>
      </c>
      <c r="AB160" t="str">
        <f t="shared" si="37"/>
        <v>4.4 管理项目知识</v>
      </c>
      <c r="AC160" t="str">
        <f t="shared" si="38"/>
        <v>|</v>
      </c>
    </row>
    <row r="161" spans="2:29">
      <c r="B161" s="2" t="s">
        <v>2</v>
      </c>
      <c r="C161" t="str">
        <f t="shared" si="27"/>
        <v>数据分析_备选方案分析</v>
      </c>
      <c r="F161" s="4" t="s">
        <v>335</v>
      </c>
      <c r="G161" s="3" t="s">
        <v>336</v>
      </c>
      <c r="H161">
        <f>IF(ISNA(VLOOKUP(C161,C$2:C160,1,FALSE)),H160+1,H160)</f>
        <v>31</v>
      </c>
      <c r="I161">
        <f>IF(ISNA(VLOOKUP(C161,C$2:H160,6,FALSE)),H161,VLOOKUP(C161,C$2:H160,6,FALSE))</f>
        <v>31</v>
      </c>
      <c r="K161">
        <f>IF(ISNA(VLOOKUP(F161,F$2:F160,1,FALSE)),K160+1,K160)</f>
        <v>8</v>
      </c>
      <c r="L161">
        <f>IF(ISNA(VLOOKUP(F161,F$2:K160,6,FALSE)),K161,VLOOKUP(F161,F$2:K160,6,FALSE))</f>
        <v>8</v>
      </c>
      <c r="N161" t="str">
        <f t="shared" si="28"/>
        <v>08.031</v>
      </c>
      <c r="O161" t="s">
        <v>595</v>
      </c>
      <c r="P161" t="s">
        <v>24</v>
      </c>
      <c r="Q161" t="str">
        <f t="shared" si="29"/>
        <v>数据分析</v>
      </c>
      <c r="R161" t="s">
        <v>24</v>
      </c>
      <c r="S161" t="str">
        <f t="shared" si="30"/>
        <v>数据分析_备选方案分析</v>
      </c>
      <c r="T161" t="s">
        <v>24</v>
      </c>
      <c r="U161" t="str">
        <f t="shared" si="31"/>
        <v>4.5 监控项目工作</v>
      </c>
      <c r="V161" t="s">
        <v>24</v>
      </c>
      <c r="W161" t="str">
        <f t="shared" si="34"/>
        <v>|</v>
      </c>
      <c r="X161" t="str">
        <f t="shared" si="32"/>
        <v>[数据分析](工具-数据分析)</v>
      </c>
      <c r="Y161" t="str">
        <f t="shared" si="35"/>
        <v>|</v>
      </c>
      <c r="Z161" t="str">
        <f t="shared" si="33"/>
        <v>数据分析_备选方案分析</v>
      </c>
      <c r="AA161" t="str">
        <f t="shared" si="36"/>
        <v>|</v>
      </c>
      <c r="AB161" t="str">
        <f t="shared" si="37"/>
        <v>4.5 监控项目工作</v>
      </c>
      <c r="AC161" t="str">
        <f t="shared" si="38"/>
        <v>|</v>
      </c>
    </row>
    <row r="162" spans="2:29">
      <c r="B162" s="2" t="s">
        <v>3</v>
      </c>
      <c r="C162" t="str">
        <f t="shared" si="27"/>
        <v>数据分析_备选方案分析</v>
      </c>
      <c r="F162" s="4" t="s">
        <v>335</v>
      </c>
      <c r="G162" s="3" t="s">
        <v>336</v>
      </c>
      <c r="H162">
        <f>IF(ISNA(VLOOKUP(C162,C$2:C161,1,FALSE)),H161+1,H161)</f>
        <v>31</v>
      </c>
      <c r="I162">
        <f>IF(ISNA(VLOOKUP(C162,C$2:H161,6,FALSE)),H162,VLOOKUP(C162,C$2:H161,6,FALSE))</f>
        <v>31</v>
      </c>
      <c r="K162">
        <f>IF(ISNA(VLOOKUP(F162,F$2:F161,1,FALSE)),K161+1,K161)</f>
        <v>8</v>
      </c>
      <c r="L162">
        <f>IF(ISNA(VLOOKUP(F162,F$2:K161,6,FALSE)),K162,VLOOKUP(F162,F$2:K161,6,FALSE))</f>
        <v>8</v>
      </c>
      <c r="N162" t="str">
        <f t="shared" si="28"/>
        <v>08.031</v>
      </c>
      <c r="O162" t="s">
        <v>595</v>
      </c>
      <c r="P162" t="s">
        <v>24</v>
      </c>
      <c r="Q162" t="str">
        <f t="shared" si="29"/>
        <v>数据分析</v>
      </c>
      <c r="R162" t="s">
        <v>24</v>
      </c>
      <c r="S162" t="str">
        <f t="shared" si="30"/>
        <v>数据分析_备选方案分析</v>
      </c>
      <c r="T162" t="s">
        <v>24</v>
      </c>
      <c r="U162" t="str">
        <f t="shared" si="31"/>
        <v>4.6 实施整体变更控制</v>
      </c>
      <c r="V162" t="s">
        <v>24</v>
      </c>
      <c r="W162" t="str">
        <f t="shared" si="34"/>
        <v>|</v>
      </c>
      <c r="X162" t="str">
        <f t="shared" si="32"/>
        <v/>
      </c>
      <c r="Y162" t="str">
        <f t="shared" si="35"/>
        <v>|</v>
      </c>
      <c r="Z162" t="str">
        <f t="shared" si="33"/>
        <v/>
      </c>
      <c r="AA162" t="str">
        <f t="shared" si="36"/>
        <v>|</v>
      </c>
      <c r="AB162" t="str">
        <f t="shared" si="37"/>
        <v>4.6 实施整体变更控制</v>
      </c>
      <c r="AC162" t="str">
        <f t="shared" si="38"/>
        <v>|</v>
      </c>
    </row>
    <row r="163" spans="2:29">
      <c r="B163" s="2" t="s">
        <v>270</v>
      </c>
      <c r="C163" t="str">
        <f t="shared" si="27"/>
        <v>数据分析_备选方案分析</v>
      </c>
      <c r="F163" s="4" t="s">
        <v>335</v>
      </c>
      <c r="G163" s="3" t="s">
        <v>336</v>
      </c>
      <c r="H163">
        <f>IF(ISNA(VLOOKUP(C163,C$2:C162,1,FALSE)),H162+1,H162)</f>
        <v>31</v>
      </c>
      <c r="I163">
        <f>IF(ISNA(VLOOKUP(C163,C$2:H162,6,FALSE)),H163,VLOOKUP(C163,C$2:H162,6,FALSE))</f>
        <v>31</v>
      </c>
      <c r="K163">
        <f>IF(ISNA(VLOOKUP(F163,F$2:F162,1,FALSE)),K162+1,K162)</f>
        <v>8</v>
      </c>
      <c r="L163">
        <f>IF(ISNA(VLOOKUP(F163,F$2:K162,6,FALSE)),K163,VLOOKUP(F163,F$2:K162,6,FALSE))</f>
        <v>8</v>
      </c>
      <c r="N163" t="str">
        <f t="shared" si="28"/>
        <v>08.031</v>
      </c>
      <c r="O163" t="s">
        <v>595</v>
      </c>
      <c r="P163" t="s">
        <v>24</v>
      </c>
      <c r="Q163" t="str">
        <f t="shared" si="29"/>
        <v>数据分析</v>
      </c>
      <c r="R163" t="s">
        <v>24</v>
      </c>
      <c r="S163" t="str">
        <f t="shared" si="30"/>
        <v>数据分析_备选方案分析</v>
      </c>
      <c r="T163" t="s">
        <v>24</v>
      </c>
      <c r="U163" t="str">
        <f t="shared" si="31"/>
        <v>5.1 规划范围管理</v>
      </c>
      <c r="V163" t="s">
        <v>24</v>
      </c>
      <c r="W163" t="str">
        <f t="shared" si="34"/>
        <v>|</v>
      </c>
      <c r="X163" t="str">
        <f t="shared" si="32"/>
        <v/>
      </c>
      <c r="Y163" t="str">
        <f t="shared" si="35"/>
        <v>|</v>
      </c>
      <c r="Z163" t="str">
        <f t="shared" si="33"/>
        <v/>
      </c>
      <c r="AA163" t="str">
        <f t="shared" si="36"/>
        <v>|</v>
      </c>
      <c r="AB163" t="str">
        <f t="shared" si="37"/>
        <v>5.1 规划范围管理</v>
      </c>
      <c r="AC163" t="str">
        <f t="shared" si="38"/>
        <v>|</v>
      </c>
    </row>
    <row r="164" spans="2:29">
      <c r="B164" s="2" t="s">
        <v>272</v>
      </c>
      <c r="C164" t="str">
        <f t="shared" si="27"/>
        <v>数据分析_备选方案分析</v>
      </c>
      <c r="F164" s="4" t="s">
        <v>335</v>
      </c>
      <c r="G164" s="3" t="s">
        <v>336</v>
      </c>
      <c r="H164">
        <f>IF(ISNA(VLOOKUP(C164,C$2:C163,1,FALSE)),H163+1,H163)</f>
        <v>31</v>
      </c>
      <c r="I164">
        <f>IF(ISNA(VLOOKUP(C164,C$2:H163,6,FALSE)),H164,VLOOKUP(C164,C$2:H163,6,FALSE))</f>
        <v>31</v>
      </c>
      <c r="K164">
        <f>IF(ISNA(VLOOKUP(F164,F$2:F163,1,FALSE)),K163+1,K163)</f>
        <v>8</v>
      </c>
      <c r="L164">
        <f>IF(ISNA(VLOOKUP(F164,F$2:K163,6,FALSE)),K164,VLOOKUP(F164,F$2:K163,6,FALSE))</f>
        <v>8</v>
      </c>
      <c r="N164" t="str">
        <f t="shared" si="28"/>
        <v>08.031</v>
      </c>
      <c r="O164" t="s">
        <v>595</v>
      </c>
      <c r="P164" t="s">
        <v>24</v>
      </c>
      <c r="Q164" t="str">
        <f t="shared" si="29"/>
        <v>数据分析</v>
      </c>
      <c r="R164" t="s">
        <v>24</v>
      </c>
      <c r="S164" t="str">
        <f t="shared" si="30"/>
        <v>数据分析_备选方案分析</v>
      </c>
      <c r="T164" t="s">
        <v>24</v>
      </c>
      <c r="U164" t="str">
        <f t="shared" si="31"/>
        <v>5.3 定义范围</v>
      </c>
      <c r="V164" t="s">
        <v>24</v>
      </c>
      <c r="W164" t="str">
        <f t="shared" si="34"/>
        <v>|</v>
      </c>
      <c r="X164" t="str">
        <f t="shared" si="32"/>
        <v/>
      </c>
      <c r="Y164" t="str">
        <f t="shared" si="35"/>
        <v>|</v>
      </c>
      <c r="Z164" t="str">
        <f t="shared" si="33"/>
        <v/>
      </c>
      <c r="AA164" t="str">
        <f t="shared" si="36"/>
        <v>|</v>
      </c>
      <c r="AB164" t="str">
        <f t="shared" si="37"/>
        <v>5.3 定义范围</v>
      </c>
      <c r="AC164" t="str">
        <f t="shared" si="38"/>
        <v>|</v>
      </c>
    </row>
    <row r="165" spans="2:29">
      <c r="B165" s="2" t="s">
        <v>278</v>
      </c>
      <c r="C165" t="str">
        <f t="shared" si="27"/>
        <v>数据分析_备选方案分析</v>
      </c>
      <c r="F165" s="4" t="s">
        <v>335</v>
      </c>
      <c r="G165" s="3" t="s">
        <v>336</v>
      </c>
      <c r="H165">
        <f>IF(ISNA(VLOOKUP(C165,C$2:C164,1,FALSE)),H164+1,H164)</f>
        <v>31</v>
      </c>
      <c r="I165">
        <f>IF(ISNA(VLOOKUP(C165,C$2:H164,6,FALSE)),H165,VLOOKUP(C165,C$2:H164,6,FALSE))</f>
        <v>31</v>
      </c>
      <c r="K165">
        <f>IF(ISNA(VLOOKUP(F165,F$2:F164,1,FALSE)),K164+1,K164)</f>
        <v>8</v>
      </c>
      <c r="L165">
        <f>IF(ISNA(VLOOKUP(F165,F$2:K164,6,FALSE)),K165,VLOOKUP(F165,F$2:K164,6,FALSE))</f>
        <v>8</v>
      </c>
      <c r="N165" t="str">
        <f t="shared" si="28"/>
        <v>08.031</v>
      </c>
      <c r="O165" t="s">
        <v>595</v>
      </c>
      <c r="P165" t="s">
        <v>24</v>
      </c>
      <c r="Q165" t="str">
        <f t="shared" si="29"/>
        <v>数据分析</v>
      </c>
      <c r="R165" t="s">
        <v>24</v>
      </c>
      <c r="S165" t="str">
        <f t="shared" si="30"/>
        <v>数据分析_备选方案分析</v>
      </c>
      <c r="T165" t="s">
        <v>24</v>
      </c>
      <c r="U165" t="str">
        <f t="shared" si="31"/>
        <v>6.4 估算活动持续时间</v>
      </c>
      <c r="V165" t="s">
        <v>24</v>
      </c>
      <c r="W165" t="str">
        <f t="shared" si="34"/>
        <v>|</v>
      </c>
      <c r="X165" t="str">
        <f t="shared" si="32"/>
        <v/>
      </c>
      <c r="Y165" t="str">
        <f t="shared" si="35"/>
        <v>|</v>
      </c>
      <c r="Z165" t="str">
        <f t="shared" si="33"/>
        <v/>
      </c>
      <c r="AA165" t="str">
        <f t="shared" si="36"/>
        <v>|</v>
      </c>
      <c r="AB165" t="str">
        <f t="shared" si="37"/>
        <v>6.4 估算活动持续时间</v>
      </c>
      <c r="AC165" t="str">
        <f t="shared" si="38"/>
        <v>|</v>
      </c>
    </row>
    <row r="166" spans="2:29">
      <c r="B166" s="2" t="s">
        <v>282</v>
      </c>
      <c r="C166" t="str">
        <f t="shared" si="27"/>
        <v>数据分析_备选方案分析</v>
      </c>
      <c r="F166" s="4" t="s">
        <v>335</v>
      </c>
      <c r="G166" s="3" t="s">
        <v>336</v>
      </c>
      <c r="H166">
        <f>IF(ISNA(VLOOKUP(C166,C$2:C165,1,FALSE)),H165+1,H165)</f>
        <v>31</v>
      </c>
      <c r="I166">
        <f>IF(ISNA(VLOOKUP(C166,C$2:H165,6,FALSE)),H166,VLOOKUP(C166,C$2:H165,6,FALSE))</f>
        <v>31</v>
      </c>
      <c r="K166">
        <f>IF(ISNA(VLOOKUP(F166,F$2:F165,1,FALSE)),K165+1,K165)</f>
        <v>8</v>
      </c>
      <c r="L166">
        <f>IF(ISNA(VLOOKUP(F166,F$2:K165,6,FALSE)),K166,VLOOKUP(F166,F$2:K165,6,FALSE))</f>
        <v>8</v>
      </c>
      <c r="N166" t="str">
        <f t="shared" si="28"/>
        <v>08.031</v>
      </c>
      <c r="O166" t="s">
        <v>595</v>
      </c>
      <c r="P166" t="s">
        <v>24</v>
      </c>
      <c r="Q166" t="str">
        <f t="shared" si="29"/>
        <v>数据分析</v>
      </c>
      <c r="R166" t="s">
        <v>24</v>
      </c>
      <c r="S166" t="str">
        <f t="shared" si="30"/>
        <v>数据分析_备选方案分析</v>
      </c>
      <c r="T166" t="s">
        <v>24</v>
      </c>
      <c r="U166" t="str">
        <f t="shared" si="31"/>
        <v>7.2 估算成本</v>
      </c>
      <c r="V166" t="s">
        <v>24</v>
      </c>
      <c r="W166" t="str">
        <f t="shared" si="34"/>
        <v>|</v>
      </c>
      <c r="X166" t="str">
        <f t="shared" si="32"/>
        <v/>
      </c>
      <c r="Y166" t="str">
        <f t="shared" si="35"/>
        <v>|</v>
      </c>
      <c r="Z166" t="str">
        <f t="shared" si="33"/>
        <v/>
      </c>
      <c r="AA166" t="str">
        <f t="shared" si="36"/>
        <v>|</v>
      </c>
      <c r="AB166" t="str">
        <f t="shared" si="37"/>
        <v>7.2 估算成本</v>
      </c>
      <c r="AC166" t="str">
        <f t="shared" si="38"/>
        <v>|</v>
      </c>
    </row>
    <row r="167" spans="2:29">
      <c r="B167" s="2" t="s">
        <v>284</v>
      </c>
      <c r="C167" t="str">
        <f t="shared" si="27"/>
        <v>数据分析_备选方案分析</v>
      </c>
      <c r="F167" t="s">
        <v>335</v>
      </c>
      <c r="G167" s="3" t="s">
        <v>336</v>
      </c>
      <c r="H167">
        <f>IF(ISNA(VLOOKUP(C167,C$2:C166,1,FALSE)),H166+1,H166)</f>
        <v>31</v>
      </c>
      <c r="I167">
        <f>IF(ISNA(VLOOKUP(C167,C$2:H166,6,FALSE)),H167,VLOOKUP(C167,C$2:H166,6,FALSE))</f>
        <v>31</v>
      </c>
      <c r="K167">
        <f>IF(ISNA(VLOOKUP(F167,F$2:F166,1,FALSE)),K166+1,K166)</f>
        <v>8</v>
      </c>
      <c r="L167">
        <f>IF(ISNA(VLOOKUP(F167,F$2:K166,6,FALSE)),K167,VLOOKUP(F167,F$2:K166,6,FALSE))</f>
        <v>8</v>
      </c>
      <c r="N167" t="str">
        <f t="shared" si="28"/>
        <v>08.031</v>
      </c>
      <c r="O167" t="s">
        <v>595</v>
      </c>
      <c r="P167" t="s">
        <v>24</v>
      </c>
      <c r="Q167" t="str">
        <f t="shared" si="29"/>
        <v>数据分析</v>
      </c>
      <c r="R167" t="s">
        <v>24</v>
      </c>
      <c r="S167" t="str">
        <f t="shared" si="30"/>
        <v>数据分析_备选方案分析</v>
      </c>
      <c r="T167" t="s">
        <v>24</v>
      </c>
      <c r="U167" t="str">
        <f t="shared" si="31"/>
        <v>8.2 管理质量</v>
      </c>
      <c r="V167" t="s">
        <v>24</v>
      </c>
      <c r="W167" t="str">
        <f t="shared" si="34"/>
        <v>|</v>
      </c>
      <c r="X167" t="str">
        <f t="shared" si="32"/>
        <v/>
      </c>
      <c r="Y167" t="str">
        <f t="shared" si="35"/>
        <v>|</v>
      </c>
      <c r="Z167" t="str">
        <f t="shared" si="33"/>
        <v/>
      </c>
      <c r="AA167" t="str">
        <f t="shared" si="36"/>
        <v>|</v>
      </c>
      <c r="AB167" t="str">
        <f t="shared" si="37"/>
        <v>8.2 管理质量</v>
      </c>
      <c r="AC167" t="str">
        <f t="shared" si="38"/>
        <v>|</v>
      </c>
    </row>
    <row r="168" spans="2:29">
      <c r="B168" s="2" t="s">
        <v>286</v>
      </c>
      <c r="C168" t="str">
        <f t="shared" si="27"/>
        <v>数据分析_备选方案分析</v>
      </c>
      <c r="F168" t="s">
        <v>335</v>
      </c>
      <c r="G168" s="3" t="s">
        <v>336</v>
      </c>
      <c r="H168">
        <f>IF(ISNA(VLOOKUP(C168,C$2:C167,1,FALSE)),H167+1,H167)</f>
        <v>31</v>
      </c>
      <c r="I168">
        <f>IF(ISNA(VLOOKUP(C168,C$2:H167,6,FALSE)),H168,VLOOKUP(C168,C$2:H167,6,FALSE))</f>
        <v>31</v>
      </c>
      <c r="K168">
        <f>IF(ISNA(VLOOKUP(F168,F$2:F167,1,FALSE)),K167+1,K167)</f>
        <v>8</v>
      </c>
      <c r="L168">
        <f>IF(ISNA(VLOOKUP(F168,F$2:K167,6,FALSE)),K168,VLOOKUP(F168,F$2:K167,6,FALSE))</f>
        <v>8</v>
      </c>
      <c r="N168" t="str">
        <f t="shared" si="28"/>
        <v>08.031</v>
      </c>
      <c r="O168" t="s">
        <v>595</v>
      </c>
      <c r="P168" t="s">
        <v>24</v>
      </c>
      <c r="Q168" t="str">
        <f t="shared" si="29"/>
        <v>数据分析</v>
      </c>
      <c r="R168" t="s">
        <v>24</v>
      </c>
      <c r="S168" t="str">
        <f t="shared" si="30"/>
        <v>数据分析_备选方案分析</v>
      </c>
      <c r="T168" t="s">
        <v>24</v>
      </c>
      <c r="U168" t="str">
        <f t="shared" si="31"/>
        <v>9.2 估算活动资源</v>
      </c>
      <c r="V168" t="s">
        <v>24</v>
      </c>
      <c r="W168" t="str">
        <f t="shared" si="34"/>
        <v>|</v>
      </c>
      <c r="X168" t="str">
        <f t="shared" si="32"/>
        <v/>
      </c>
      <c r="Y168" t="str">
        <f t="shared" si="35"/>
        <v>|</v>
      </c>
      <c r="Z168" t="str">
        <f t="shared" si="33"/>
        <v/>
      </c>
      <c r="AA168" t="str">
        <f t="shared" si="36"/>
        <v>|</v>
      </c>
      <c r="AB168" t="str">
        <f t="shared" si="37"/>
        <v>9.2 估算活动资源</v>
      </c>
      <c r="AC168" t="str">
        <f t="shared" si="38"/>
        <v>|</v>
      </c>
    </row>
    <row r="169" spans="2:29">
      <c r="B169" s="2" t="s">
        <v>288</v>
      </c>
      <c r="C169" t="str">
        <f t="shared" si="27"/>
        <v>数据分析_备选方案分析</v>
      </c>
      <c r="F169" t="s">
        <v>335</v>
      </c>
      <c r="G169" s="3" t="s">
        <v>336</v>
      </c>
      <c r="H169">
        <f>IF(ISNA(VLOOKUP(C169,C$2:C168,1,FALSE)),H168+1,H168)</f>
        <v>31</v>
      </c>
      <c r="I169">
        <f>IF(ISNA(VLOOKUP(C169,C$2:H168,6,FALSE)),H169,VLOOKUP(C169,C$2:H168,6,FALSE))</f>
        <v>31</v>
      </c>
      <c r="K169">
        <f>IF(ISNA(VLOOKUP(F169,F$2:F168,1,FALSE)),K168+1,K168)</f>
        <v>8</v>
      </c>
      <c r="L169">
        <f>IF(ISNA(VLOOKUP(F169,F$2:K168,6,FALSE)),K169,VLOOKUP(F169,F$2:K168,6,FALSE))</f>
        <v>8</v>
      </c>
      <c r="N169" t="str">
        <f t="shared" si="28"/>
        <v>08.031</v>
      </c>
      <c r="O169" t="s">
        <v>595</v>
      </c>
      <c r="P169" t="s">
        <v>24</v>
      </c>
      <c r="Q169" t="str">
        <f t="shared" si="29"/>
        <v>数据分析</v>
      </c>
      <c r="R169" t="s">
        <v>24</v>
      </c>
      <c r="S169" t="str">
        <f t="shared" si="30"/>
        <v>数据分析_备选方案分析</v>
      </c>
      <c r="T169" t="s">
        <v>24</v>
      </c>
      <c r="U169" t="str">
        <f t="shared" si="31"/>
        <v>9.6 控制资源</v>
      </c>
      <c r="V169" t="s">
        <v>24</v>
      </c>
      <c r="W169" t="str">
        <f t="shared" si="34"/>
        <v>|</v>
      </c>
      <c r="X169" t="str">
        <f t="shared" si="32"/>
        <v/>
      </c>
      <c r="Y169" t="str">
        <f t="shared" si="35"/>
        <v>|</v>
      </c>
      <c r="Z169" t="str">
        <f t="shared" si="33"/>
        <v/>
      </c>
      <c r="AA169" t="str">
        <f t="shared" si="36"/>
        <v>|</v>
      </c>
      <c r="AB169" t="str">
        <f t="shared" si="37"/>
        <v>9.6 控制资源</v>
      </c>
      <c r="AC169" t="str">
        <f t="shared" si="38"/>
        <v>|</v>
      </c>
    </row>
    <row r="170" spans="2:29">
      <c r="B170" s="2" t="s">
        <v>298</v>
      </c>
      <c r="C170" t="str">
        <f t="shared" si="27"/>
        <v>数据分析_备选方案分析</v>
      </c>
      <c r="F170" t="s">
        <v>335</v>
      </c>
      <c r="G170" s="3" t="s">
        <v>336</v>
      </c>
      <c r="H170">
        <f>IF(ISNA(VLOOKUP(C170,C$2:C169,1,FALSE)),H169+1,H169)</f>
        <v>31</v>
      </c>
      <c r="I170">
        <f>IF(ISNA(VLOOKUP(C170,C$2:H169,6,FALSE)),H170,VLOOKUP(C170,C$2:H169,6,FALSE))</f>
        <v>31</v>
      </c>
      <c r="K170">
        <f>IF(ISNA(VLOOKUP(F170,F$2:F169,1,FALSE)),K169+1,K169)</f>
        <v>8</v>
      </c>
      <c r="L170">
        <f>IF(ISNA(VLOOKUP(F170,F$2:K169,6,FALSE)),K170,VLOOKUP(F170,F$2:K169,6,FALSE))</f>
        <v>8</v>
      </c>
      <c r="N170" t="str">
        <f t="shared" si="28"/>
        <v>08.031</v>
      </c>
      <c r="O170" t="s">
        <v>595</v>
      </c>
      <c r="P170" t="s">
        <v>24</v>
      </c>
      <c r="Q170" t="str">
        <f t="shared" si="29"/>
        <v>数据分析</v>
      </c>
      <c r="R170" t="s">
        <v>24</v>
      </c>
      <c r="S170" t="str">
        <f t="shared" si="30"/>
        <v>数据分析_备选方案分析</v>
      </c>
      <c r="T170" t="s">
        <v>24</v>
      </c>
      <c r="U170" t="str">
        <f t="shared" si="31"/>
        <v>11.5 规划风险应对</v>
      </c>
      <c r="V170" t="s">
        <v>24</v>
      </c>
      <c r="W170" t="str">
        <f t="shared" si="34"/>
        <v>|</v>
      </c>
      <c r="X170" t="str">
        <f t="shared" si="32"/>
        <v/>
      </c>
      <c r="Y170" t="str">
        <f t="shared" si="35"/>
        <v>|</v>
      </c>
      <c r="Z170" t="str">
        <f t="shared" si="33"/>
        <v/>
      </c>
      <c r="AA170" t="str">
        <f t="shared" si="36"/>
        <v>|</v>
      </c>
      <c r="AB170" t="str">
        <f t="shared" si="37"/>
        <v>11.5 规划风险应对</v>
      </c>
      <c r="AC170" t="str">
        <f t="shared" si="38"/>
        <v>|</v>
      </c>
    </row>
    <row r="171" spans="2:29">
      <c r="B171" s="2" t="s">
        <v>302</v>
      </c>
      <c r="C171" t="str">
        <f t="shared" si="27"/>
        <v>数据分析_备选方案分析</v>
      </c>
      <c r="F171" t="s">
        <v>335</v>
      </c>
      <c r="G171" s="3" t="s">
        <v>336</v>
      </c>
      <c r="H171">
        <f>IF(ISNA(VLOOKUP(C171,C$2:C170,1,FALSE)),H170+1,H170)</f>
        <v>31</v>
      </c>
      <c r="I171">
        <f>IF(ISNA(VLOOKUP(C171,C$2:H170,6,FALSE)),H171,VLOOKUP(C171,C$2:H170,6,FALSE))</f>
        <v>31</v>
      </c>
      <c r="K171">
        <f>IF(ISNA(VLOOKUP(F171,F$2:F170,1,FALSE)),K170+1,K170)</f>
        <v>8</v>
      </c>
      <c r="L171">
        <f>IF(ISNA(VLOOKUP(F171,F$2:K170,6,FALSE)),K171,VLOOKUP(F171,F$2:K170,6,FALSE))</f>
        <v>8</v>
      </c>
      <c r="N171" t="str">
        <f t="shared" si="28"/>
        <v>08.031</v>
      </c>
      <c r="O171" t="s">
        <v>595</v>
      </c>
      <c r="P171" t="s">
        <v>24</v>
      </c>
      <c r="Q171" t="str">
        <f t="shared" si="29"/>
        <v>数据分析</v>
      </c>
      <c r="R171" t="s">
        <v>24</v>
      </c>
      <c r="S171" t="str">
        <f t="shared" si="30"/>
        <v>数据分析_备选方案分析</v>
      </c>
      <c r="T171" t="s">
        <v>24</v>
      </c>
      <c r="U171" t="str">
        <f t="shared" si="31"/>
        <v>13.4 监督相关方参与</v>
      </c>
      <c r="V171" t="s">
        <v>24</v>
      </c>
      <c r="W171" t="str">
        <f t="shared" si="34"/>
        <v>|</v>
      </c>
      <c r="X171" t="str">
        <f t="shared" si="32"/>
        <v/>
      </c>
      <c r="Y171" t="str">
        <f t="shared" si="35"/>
        <v>|</v>
      </c>
      <c r="Z171" t="str">
        <f t="shared" si="33"/>
        <v/>
      </c>
      <c r="AA171" t="str">
        <f t="shared" si="36"/>
        <v>|</v>
      </c>
      <c r="AB171" t="str">
        <f t="shared" si="37"/>
        <v>13.4 监督相关方参与</v>
      </c>
      <c r="AC171" t="str">
        <f t="shared" si="38"/>
        <v>|</v>
      </c>
    </row>
    <row r="172" spans="2:29">
      <c r="B172" s="2" t="s">
        <v>2</v>
      </c>
      <c r="C172" t="str">
        <f t="shared" si="27"/>
        <v>数据分析_成本效益分析</v>
      </c>
      <c r="F172" s="4" t="s">
        <v>335</v>
      </c>
      <c r="G172" s="3" t="s">
        <v>338</v>
      </c>
      <c r="H172">
        <f>IF(ISNA(VLOOKUP(C172,C$2:C171,1,FALSE)),H171+1,H171)</f>
        <v>32</v>
      </c>
      <c r="I172">
        <f>IF(ISNA(VLOOKUP(C172,C$2:H171,6,FALSE)),H172,VLOOKUP(C172,C$2:H171,6,FALSE))</f>
        <v>32</v>
      </c>
      <c r="K172">
        <f>IF(ISNA(VLOOKUP(F172,F$2:F171,1,FALSE)),K171+1,K171)</f>
        <v>8</v>
      </c>
      <c r="L172">
        <f>IF(ISNA(VLOOKUP(F172,F$2:K171,6,FALSE)),K172,VLOOKUP(F172,F$2:K171,6,FALSE))</f>
        <v>8</v>
      </c>
      <c r="N172" t="str">
        <f t="shared" si="28"/>
        <v>08.032</v>
      </c>
      <c r="O172" t="s">
        <v>596</v>
      </c>
      <c r="P172" t="s">
        <v>24</v>
      </c>
      <c r="Q172" t="str">
        <f t="shared" si="29"/>
        <v>数据分析</v>
      </c>
      <c r="R172" t="s">
        <v>24</v>
      </c>
      <c r="S172" t="str">
        <f t="shared" si="30"/>
        <v>数据分析_成本效益分析</v>
      </c>
      <c r="T172" t="s">
        <v>24</v>
      </c>
      <c r="U172" t="str">
        <f t="shared" si="31"/>
        <v>4.5 监控项目工作</v>
      </c>
      <c r="V172" t="s">
        <v>24</v>
      </c>
      <c r="W172" t="str">
        <f t="shared" si="34"/>
        <v>|</v>
      </c>
      <c r="X172" t="str">
        <f t="shared" si="32"/>
        <v/>
      </c>
      <c r="Y172" t="str">
        <f t="shared" si="35"/>
        <v>|</v>
      </c>
      <c r="Z172" t="str">
        <f t="shared" si="33"/>
        <v>数据分析_成本效益分析</v>
      </c>
      <c r="AA172" t="str">
        <f t="shared" si="36"/>
        <v>|</v>
      </c>
      <c r="AB172" t="str">
        <f t="shared" si="37"/>
        <v>4.5 监控项目工作</v>
      </c>
      <c r="AC172" t="str">
        <f t="shared" si="38"/>
        <v>|</v>
      </c>
    </row>
    <row r="173" spans="2:29">
      <c r="B173" s="2" t="s">
        <v>3</v>
      </c>
      <c r="C173" t="str">
        <f t="shared" si="27"/>
        <v>数据分析_成本效益分析</v>
      </c>
      <c r="F173" s="4" t="s">
        <v>335</v>
      </c>
      <c r="G173" s="3" t="s">
        <v>338</v>
      </c>
      <c r="H173">
        <f>IF(ISNA(VLOOKUP(C173,C$2:C172,1,FALSE)),H172+1,H172)</f>
        <v>32</v>
      </c>
      <c r="I173">
        <f>IF(ISNA(VLOOKUP(C173,C$2:H172,6,FALSE)),H173,VLOOKUP(C173,C$2:H172,6,FALSE))</f>
        <v>32</v>
      </c>
      <c r="K173">
        <f>IF(ISNA(VLOOKUP(F173,F$2:F172,1,FALSE)),K172+1,K172)</f>
        <v>8</v>
      </c>
      <c r="L173">
        <f>IF(ISNA(VLOOKUP(F173,F$2:K172,6,FALSE)),K173,VLOOKUP(F173,F$2:K172,6,FALSE))</f>
        <v>8</v>
      </c>
      <c r="N173" t="str">
        <f t="shared" si="28"/>
        <v>08.032</v>
      </c>
      <c r="O173" t="s">
        <v>596</v>
      </c>
      <c r="P173" t="s">
        <v>24</v>
      </c>
      <c r="Q173" t="str">
        <f t="shared" si="29"/>
        <v>数据分析</v>
      </c>
      <c r="R173" t="s">
        <v>24</v>
      </c>
      <c r="S173" t="str">
        <f t="shared" si="30"/>
        <v>数据分析_成本效益分析</v>
      </c>
      <c r="T173" t="s">
        <v>24</v>
      </c>
      <c r="U173" t="str">
        <f t="shared" si="31"/>
        <v>4.6 实施整体变更控制</v>
      </c>
      <c r="V173" t="s">
        <v>24</v>
      </c>
      <c r="W173" t="str">
        <f t="shared" si="34"/>
        <v>|</v>
      </c>
      <c r="X173" t="str">
        <f t="shared" si="32"/>
        <v/>
      </c>
      <c r="Y173" t="str">
        <f t="shared" si="35"/>
        <v>|</v>
      </c>
      <c r="Z173" t="str">
        <f t="shared" si="33"/>
        <v/>
      </c>
      <c r="AA173" t="str">
        <f t="shared" si="36"/>
        <v>|</v>
      </c>
      <c r="AB173" t="str">
        <f t="shared" si="37"/>
        <v>4.6 实施整体变更控制</v>
      </c>
      <c r="AC173" t="str">
        <f t="shared" si="38"/>
        <v>|</v>
      </c>
    </row>
    <row r="174" spans="2:29">
      <c r="B174" s="2" t="s">
        <v>283</v>
      </c>
      <c r="C174" t="str">
        <f t="shared" si="27"/>
        <v>数据分析_成本效益分析</v>
      </c>
      <c r="D174" s="3"/>
      <c r="F174" t="s">
        <v>335</v>
      </c>
      <c r="G174" s="3" t="s">
        <v>338</v>
      </c>
      <c r="H174">
        <f>IF(ISNA(VLOOKUP(C174,C$2:C173,1,FALSE)),H173+1,H173)</f>
        <v>32</v>
      </c>
      <c r="I174">
        <f>IF(ISNA(VLOOKUP(C174,C$2:H173,6,FALSE)),H174,VLOOKUP(C174,C$2:H173,6,FALSE))</f>
        <v>32</v>
      </c>
      <c r="K174">
        <f>IF(ISNA(VLOOKUP(F174,F$2:F173,1,FALSE)),K173+1,K173)</f>
        <v>8</v>
      </c>
      <c r="L174">
        <f>IF(ISNA(VLOOKUP(F174,F$2:K173,6,FALSE)),K174,VLOOKUP(F174,F$2:K173,6,FALSE))</f>
        <v>8</v>
      </c>
      <c r="N174" t="str">
        <f t="shared" si="28"/>
        <v>08.032</v>
      </c>
      <c r="O174" t="s">
        <v>596</v>
      </c>
      <c r="P174" t="s">
        <v>24</v>
      </c>
      <c r="Q174" t="str">
        <f t="shared" si="29"/>
        <v>数据分析</v>
      </c>
      <c r="R174" t="s">
        <v>24</v>
      </c>
      <c r="S174" t="str">
        <f t="shared" si="30"/>
        <v>数据分析_成本效益分析</v>
      </c>
      <c r="T174" t="s">
        <v>24</v>
      </c>
      <c r="U174" t="str">
        <f t="shared" si="31"/>
        <v>8.1 规划质量管理</v>
      </c>
      <c r="V174" t="s">
        <v>24</v>
      </c>
      <c r="W174" t="str">
        <f t="shared" si="34"/>
        <v>|</v>
      </c>
      <c r="X174" t="str">
        <f t="shared" si="32"/>
        <v/>
      </c>
      <c r="Y174" t="str">
        <f t="shared" si="35"/>
        <v>|</v>
      </c>
      <c r="Z174" t="str">
        <f t="shared" si="33"/>
        <v/>
      </c>
      <c r="AA174" t="str">
        <f t="shared" si="36"/>
        <v>|</v>
      </c>
      <c r="AB174" t="str">
        <f t="shared" si="37"/>
        <v>8.1 规划质量管理</v>
      </c>
      <c r="AC174" t="str">
        <f t="shared" si="38"/>
        <v>|</v>
      </c>
    </row>
    <row r="175" spans="2:29">
      <c r="B175" s="2" t="s">
        <v>288</v>
      </c>
      <c r="C175" t="str">
        <f t="shared" si="27"/>
        <v>数据分析_成本效益分析</v>
      </c>
      <c r="F175" t="s">
        <v>335</v>
      </c>
      <c r="G175" s="3" t="s">
        <v>338</v>
      </c>
      <c r="H175">
        <f>IF(ISNA(VLOOKUP(C175,C$2:C174,1,FALSE)),H174+1,H174)</f>
        <v>32</v>
      </c>
      <c r="I175">
        <f>IF(ISNA(VLOOKUP(C175,C$2:H174,6,FALSE)),H175,VLOOKUP(C175,C$2:H174,6,FALSE))</f>
        <v>32</v>
      </c>
      <c r="K175">
        <f>IF(ISNA(VLOOKUP(F175,F$2:F174,1,FALSE)),K174+1,K174)</f>
        <v>8</v>
      </c>
      <c r="L175">
        <f>IF(ISNA(VLOOKUP(F175,F$2:K174,6,FALSE)),K175,VLOOKUP(F175,F$2:K174,6,FALSE))</f>
        <v>8</v>
      </c>
      <c r="N175" t="str">
        <f t="shared" si="28"/>
        <v>08.032</v>
      </c>
      <c r="O175" t="s">
        <v>596</v>
      </c>
      <c r="P175" t="s">
        <v>24</v>
      </c>
      <c r="Q175" t="str">
        <f t="shared" si="29"/>
        <v>数据分析</v>
      </c>
      <c r="R175" t="s">
        <v>24</v>
      </c>
      <c r="S175" t="str">
        <f t="shared" si="30"/>
        <v>数据分析_成本效益分析</v>
      </c>
      <c r="T175" t="s">
        <v>24</v>
      </c>
      <c r="U175" t="str">
        <f t="shared" si="31"/>
        <v>9.6 控制资源</v>
      </c>
      <c r="V175" t="s">
        <v>24</v>
      </c>
      <c r="W175" t="str">
        <f t="shared" si="34"/>
        <v>|</v>
      </c>
      <c r="X175" t="str">
        <f t="shared" si="32"/>
        <v/>
      </c>
      <c r="Y175" t="str">
        <f t="shared" si="35"/>
        <v>|</v>
      </c>
      <c r="Z175" t="str">
        <f t="shared" si="33"/>
        <v/>
      </c>
      <c r="AA175" t="str">
        <f t="shared" si="36"/>
        <v>|</v>
      </c>
      <c r="AB175" t="str">
        <f t="shared" si="37"/>
        <v>9.6 控制资源</v>
      </c>
      <c r="AC175" t="str">
        <f t="shared" si="38"/>
        <v>|</v>
      </c>
    </row>
    <row r="176" spans="2:29">
      <c r="B176" s="2" t="s">
        <v>298</v>
      </c>
      <c r="C176" t="str">
        <f t="shared" si="27"/>
        <v>数据分析_成本效益分析</v>
      </c>
      <c r="F176" t="s">
        <v>335</v>
      </c>
      <c r="G176" s="3" t="s">
        <v>338</v>
      </c>
      <c r="H176">
        <f>IF(ISNA(VLOOKUP(C176,C$2:C175,1,FALSE)),H175+1,H175)</f>
        <v>32</v>
      </c>
      <c r="I176">
        <f>IF(ISNA(VLOOKUP(C176,C$2:H175,6,FALSE)),H176,VLOOKUP(C176,C$2:H175,6,FALSE))</f>
        <v>32</v>
      </c>
      <c r="K176">
        <f>IF(ISNA(VLOOKUP(F176,F$2:F175,1,FALSE)),K175+1,K175)</f>
        <v>8</v>
      </c>
      <c r="L176">
        <f>IF(ISNA(VLOOKUP(F176,F$2:K175,6,FALSE)),K176,VLOOKUP(F176,F$2:K175,6,FALSE))</f>
        <v>8</v>
      </c>
      <c r="N176" t="str">
        <f t="shared" si="28"/>
        <v>08.032</v>
      </c>
      <c r="O176" t="s">
        <v>596</v>
      </c>
      <c r="P176" t="s">
        <v>24</v>
      </c>
      <c r="Q176" t="str">
        <f t="shared" si="29"/>
        <v>数据分析</v>
      </c>
      <c r="R176" t="s">
        <v>24</v>
      </c>
      <c r="S176" t="str">
        <f t="shared" si="30"/>
        <v>数据分析_成本效益分析</v>
      </c>
      <c r="T176" t="s">
        <v>24</v>
      </c>
      <c r="U176" t="str">
        <f t="shared" si="31"/>
        <v>11.5 规划风险应对</v>
      </c>
      <c r="V176" t="s">
        <v>24</v>
      </c>
      <c r="W176" t="str">
        <f t="shared" si="34"/>
        <v>|</v>
      </c>
      <c r="X176" t="str">
        <f t="shared" si="32"/>
        <v/>
      </c>
      <c r="Y176" t="str">
        <f t="shared" si="35"/>
        <v>|</v>
      </c>
      <c r="Z176" t="str">
        <f t="shared" si="33"/>
        <v/>
      </c>
      <c r="AA176" t="str">
        <f t="shared" si="36"/>
        <v>|</v>
      </c>
      <c r="AB176" t="str">
        <f t="shared" si="37"/>
        <v>11.5 规划风险应对</v>
      </c>
      <c r="AC176" t="str">
        <f t="shared" si="38"/>
        <v>|</v>
      </c>
    </row>
    <row r="177" spans="2:29">
      <c r="B177" s="2" t="s">
        <v>2</v>
      </c>
      <c r="C177" t="str">
        <f t="shared" si="27"/>
        <v>数据分析_挣值分析</v>
      </c>
      <c r="F177" s="4" t="s">
        <v>335</v>
      </c>
      <c r="G177" s="3" t="s">
        <v>339</v>
      </c>
      <c r="H177">
        <f>IF(ISNA(VLOOKUP(C177,C$2:C176,1,FALSE)),H176+1,H176)</f>
        <v>33</v>
      </c>
      <c r="I177">
        <f>IF(ISNA(VLOOKUP(C177,C$2:H176,6,FALSE)),H177,VLOOKUP(C177,C$2:H176,6,FALSE))</f>
        <v>33</v>
      </c>
      <c r="K177">
        <f>IF(ISNA(VLOOKUP(F177,F$2:F176,1,FALSE)),K176+1,K176)</f>
        <v>8</v>
      </c>
      <c r="L177">
        <f>IF(ISNA(VLOOKUP(F177,F$2:K176,6,FALSE)),K177,VLOOKUP(F177,F$2:K176,6,FALSE))</f>
        <v>8</v>
      </c>
      <c r="N177" t="str">
        <f t="shared" si="28"/>
        <v>08.033</v>
      </c>
      <c r="O177" t="s">
        <v>597</v>
      </c>
      <c r="P177" t="s">
        <v>24</v>
      </c>
      <c r="Q177" t="str">
        <f t="shared" si="29"/>
        <v>数据分析</v>
      </c>
      <c r="R177" t="s">
        <v>24</v>
      </c>
      <c r="S177" t="str">
        <f t="shared" si="30"/>
        <v>数据分析_挣值分析</v>
      </c>
      <c r="T177" t="s">
        <v>24</v>
      </c>
      <c r="U177" t="str">
        <f t="shared" si="31"/>
        <v>4.5 监控项目工作</v>
      </c>
      <c r="V177" t="s">
        <v>24</v>
      </c>
      <c r="W177" t="str">
        <f t="shared" si="34"/>
        <v>|</v>
      </c>
      <c r="X177" t="str">
        <f t="shared" si="32"/>
        <v/>
      </c>
      <c r="Y177" t="str">
        <f t="shared" si="35"/>
        <v>|</v>
      </c>
      <c r="Z177" t="str">
        <f t="shared" si="33"/>
        <v>数据分析_挣值分析</v>
      </c>
      <c r="AA177" t="str">
        <f t="shared" si="36"/>
        <v>|</v>
      </c>
      <c r="AB177" t="str">
        <f t="shared" si="37"/>
        <v>4.5 监控项目工作</v>
      </c>
      <c r="AC177" t="str">
        <f t="shared" si="38"/>
        <v>|</v>
      </c>
    </row>
    <row r="178" spans="2:29">
      <c r="B178" s="2" t="s">
        <v>279</v>
      </c>
      <c r="C178" t="str">
        <f t="shared" si="27"/>
        <v>数据分析_挣值分析</v>
      </c>
      <c r="F178" s="4" t="s">
        <v>335</v>
      </c>
      <c r="G178" s="3" t="s">
        <v>339</v>
      </c>
      <c r="H178">
        <f>IF(ISNA(VLOOKUP(C178,C$2:C177,1,FALSE)),H177+1,H177)</f>
        <v>33</v>
      </c>
      <c r="I178">
        <f>IF(ISNA(VLOOKUP(C178,C$2:H177,6,FALSE)),H178,VLOOKUP(C178,C$2:H177,6,FALSE))</f>
        <v>33</v>
      </c>
      <c r="K178">
        <f>IF(ISNA(VLOOKUP(F178,F$2:F177,1,FALSE)),K177+1,K177)</f>
        <v>8</v>
      </c>
      <c r="L178">
        <f>IF(ISNA(VLOOKUP(F178,F$2:K177,6,FALSE)),K178,VLOOKUP(F178,F$2:K177,6,FALSE))</f>
        <v>8</v>
      </c>
      <c r="N178" t="str">
        <f t="shared" si="28"/>
        <v>08.033</v>
      </c>
      <c r="O178" t="s">
        <v>597</v>
      </c>
      <c r="P178" t="s">
        <v>24</v>
      </c>
      <c r="Q178" t="str">
        <f t="shared" si="29"/>
        <v>数据分析</v>
      </c>
      <c r="R178" t="s">
        <v>24</v>
      </c>
      <c r="S178" t="str">
        <f t="shared" si="30"/>
        <v>数据分析_挣值分析</v>
      </c>
      <c r="T178" t="s">
        <v>24</v>
      </c>
      <c r="U178" t="str">
        <f t="shared" si="31"/>
        <v>6.6 控制进度</v>
      </c>
      <c r="V178" t="s">
        <v>24</v>
      </c>
      <c r="W178" t="str">
        <f t="shared" si="34"/>
        <v>|</v>
      </c>
      <c r="X178" t="str">
        <f t="shared" si="32"/>
        <v/>
      </c>
      <c r="Y178" t="str">
        <f t="shared" si="35"/>
        <v>|</v>
      </c>
      <c r="Z178" t="str">
        <f t="shared" si="33"/>
        <v/>
      </c>
      <c r="AA178" t="str">
        <f t="shared" si="36"/>
        <v>|</v>
      </c>
      <c r="AB178" t="str">
        <f t="shared" si="37"/>
        <v>6.6 控制进度</v>
      </c>
      <c r="AC178" t="str">
        <f t="shared" si="38"/>
        <v>|</v>
      </c>
    </row>
    <row r="179" spans="2:29">
      <c r="B179" s="2" t="s">
        <v>62</v>
      </c>
      <c r="C179" t="str">
        <f t="shared" si="27"/>
        <v>数据分析_挣值分析</v>
      </c>
      <c r="F179" s="4" t="s">
        <v>335</v>
      </c>
      <c r="G179" s="3" t="s">
        <v>339</v>
      </c>
      <c r="H179">
        <f>IF(ISNA(VLOOKUP(C179,C$2:C178,1,FALSE)),H178+1,H178)</f>
        <v>33</v>
      </c>
      <c r="I179">
        <f>IF(ISNA(VLOOKUP(C179,C$2:H178,6,FALSE)),H179,VLOOKUP(C179,C$2:H178,6,FALSE))</f>
        <v>33</v>
      </c>
      <c r="K179">
        <f>IF(ISNA(VLOOKUP(F179,F$2:F178,1,FALSE)),K178+1,K178)</f>
        <v>8</v>
      </c>
      <c r="L179">
        <f>IF(ISNA(VLOOKUP(F179,F$2:K178,6,FALSE)),K179,VLOOKUP(F179,F$2:K178,6,FALSE))</f>
        <v>8</v>
      </c>
      <c r="N179" t="str">
        <f t="shared" si="28"/>
        <v>08.033</v>
      </c>
      <c r="O179" t="s">
        <v>597</v>
      </c>
      <c r="P179" t="s">
        <v>24</v>
      </c>
      <c r="Q179" t="str">
        <f t="shared" si="29"/>
        <v>数据分析</v>
      </c>
      <c r="R179" t="s">
        <v>24</v>
      </c>
      <c r="S179" t="str">
        <f t="shared" si="30"/>
        <v>数据分析_挣值分析</v>
      </c>
      <c r="T179" t="s">
        <v>24</v>
      </c>
      <c r="U179" t="str">
        <f t="shared" si="31"/>
        <v>7.4 控制成本</v>
      </c>
      <c r="V179" t="s">
        <v>24</v>
      </c>
      <c r="W179" t="str">
        <f t="shared" si="34"/>
        <v>|</v>
      </c>
      <c r="X179" t="str">
        <f t="shared" si="32"/>
        <v/>
      </c>
      <c r="Y179" t="str">
        <f t="shared" si="35"/>
        <v>|</v>
      </c>
      <c r="Z179" t="str">
        <f t="shared" si="33"/>
        <v/>
      </c>
      <c r="AA179" t="str">
        <f t="shared" si="36"/>
        <v>|</v>
      </c>
      <c r="AB179" t="str">
        <f t="shared" si="37"/>
        <v>7.4 控制成本</v>
      </c>
      <c r="AC179" t="str">
        <f t="shared" si="38"/>
        <v>|</v>
      </c>
    </row>
    <row r="180" spans="2:29">
      <c r="B180" s="2" t="s">
        <v>72</v>
      </c>
      <c r="C180" t="str">
        <f t="shared" si="27"/>
        <v>数据分析_挣值分析</v>
      </c>
      <c r="F180" t="s">
        <v>335</v>
      </c>
      <c r="G180" s="3" t="s">
        <v>339</v>
      </c>
      <c r="H180">
        <f>IF(ISNA(VLOOKUP(C180,C$2:C179,1,FALSE)),H179+1,H179)</f>
        <v>33</v>
      </c>
      <c r="I180">
        <f>IF(ISNA(VLOOKUP(C180,C$2:H179,6,FALSE)),H180,VLOOKUP(C180,C$2:H179,6,FALSE))</f>
        <v>33</v>
      </c>
      <c r="K180">
        <f>IF(ISNA(VLOOKUP(F180,F$2:F179,1,FALSE)),K179+1,K179)</f>
        <v>8</v>
      </c>
      <c r="L180">
        <f>IF(ISNA(VLOOKUP(F180,F$2:K179,6,FALSE)),K180,VLOOKUP(F180,F$2:K179,6,FALSE))</f>
        <v>8</v>
      </c>
      <c r="N180" t="str">
        <f t="shared" si="28"/>
        <v>08.033</v>
      </c>
      <c r="O180" t="s">
        <v>597</v>
      </c>
      <c r="P180" t="s">
        <v>24</v>
      </c>
      <c r="Q180" t="str">
        <f t="shared" si="29"/>
        <v>数据分析</v>
      </c>
      <c r="R180" t="s">
        <v>24</v>
      </c>
      <c r="S180" t="str">
        <f t="shared" si="30"/>
        <v>数据分析_挣值分析</v>
      </c>
      <c r="T180" t="s">
        <v>24</v>
      </c>
      <c r="U180" t="str">
        <f t="shared" si="31"/>
        <v>12.3 控制采购</v>
      </c>
      <c r="V180" t="s">
        <v>24</v>
      </c>
      <c r="W180" t="str">
        <f t="shared" si="34"/>
        <v>|</v>
      </c>
      <c r="X180" t="str">
        <f t="shared" si="32"/>
        <v/>
      </c>
      <c r="Y180" t="str">
        <f t="shared" si="35"/>
        <v>|</v>
      </c>
      <c r="Z180" t="str">
        <f t="shared" si="33"/>
        <v/>
      </c>
      <c r="AA180" t="str">
        <f t="shared" si="36"/>
        <v>|</v>
      </c>
      <c r="AB180" t="str">
        <f t="shared" si="37"/>
        <v>12.3 控制采购</v>
      </c>
      <c r="AC180" t="str">
        <f t="shared" si="38"/>
        <v>|</v>
      </c>
    </row>
    <row r="181" spans="2:29">
      <c r="B181" s="2" t="s">
        <v>2</v>
      </c>
      <c r="C181" t="str">
        <f t="shared" si="27"/>
        <v>数据分析_根本原因分析</v>
      </c>
      <c r="F181" s="4" t="s">
        <v>335</v>
      </c>
      <c r="G181" s="3" t="s">
        <v>340</v>
      </c>
      <c r="H181">
        <f>IF(ISNA(VLOOKUP(C181,C$2:C180,1,FALSE)),H180+1,H180)</f>
        <v>34</v>
      </c>
      <c r="I181">
        <f>IF(ISNA(VLOOKUP(C181,C$2:H180,6,FALSE)),H181,VLOOKUP(C181,C$2:H180,6,FALSE))</f>
        <v>34</v>
      </c>
      <c r="K181">
        <f>IF(ISNA(VLOOKUP(F181,F$2:F180,1,FALSE)),K180+1,K180)</f>
        <v>8</v>
      </c>
      <c r="L181">
        <f>IF(ISNA(VLOOKUP(F181,F$2:K180,6,FALSE)),K181,VLOOKUP(F181,F$2:K180,6,FALSE))</f>
        <v>8</v>
      </c>
      <c r="N181" t="str">
        <f t="shared" si="28"/>
        <v>08.034</v>
      </c>
      <c r="O181" t="s">
        <v>598</v>
      </c>
      <c r="P181" t="s">
        <v>24</v>
      </c>
      <c r="Q181" t="str">
        <f t="shared" si="29"/>
        <v>数据分析</v>
      </c>
      <c r="R181" t="s">
        <v>24</v>
      </c>
      <c r="S181" t="str">
        <f t="shared" si="30"/>
        <v>数据分析_根本原因分析</v>
      </c>
      <c r="T181" t="s">
        <v>24</v>
      </c>
      <c r="U181" t="str">
        <f t="shared" si="31"/>
        <v>4.5 监控项目工作</v>
      </c>
      <c r="V181" t="s">
        <v>24</v>
      </c>
      <c r="W181" t="str">
        <f t="shared" si="34"/>
        <v>|</v>
      </c>
      <c r="X181" t="str">
        <f t="shared" si="32"/>
        <v/>
      </c>
      <c r="Y181" t="str">
        <f t="shared" si="35"/>
        <v>|</v>
      </c>
      <c r="Z181" t="str">
        <f t="shared" si="33"/>
        <v>数据分析_根本原因分析</v>
      </c>
      <c r="AA181" t="str">
        <f t="shared" si="36"/>
        <v>|</v>
      </c>
      <c r="AB181" t="str">
        <f t="shared" si="37"/>
        <v>4.5 监控项目工作</v>
      </c>
      <c r="AC181" t="str">
        <f t="shared" si="38"/>
        <v>|</v>
      </c>
    </row>
    <row r="182" spans="2:29">
      <c r="B182" s="2" t="s">
        <v>284</v>
      </c>
      <c r="C182" t="str">
        <f t="shared" si="27"/>
        <v>数据分析_根本原因分析</v>
      </c>
      <c r="F182" t="s">
        <v>335</v>
      </c>
      <c r="G182" s="3" t="s">
        <v>340</v>
      </c>
      <c r="H182">
        <f>IF(ISNA(VLOOKUP(C182,C$2:C181,1,FALSE)),H181+1,H181)</f>
        <v>34</v>
      </c>
      <c r="I182">
        <f>IF(ISNA(VLOOKUP(C182,C$2:H181,6,FALSE)),H182,VLOOKUP(C182,C$2:H181,6,FALSE))</f>
        <v>34</v>
      </c>
      <c r="K182">
        <f>IF(ISNA(VLOOKUP(F182,F$2:F181,1,FALSE)),K181+1,K181)</f>
        <v>8</v>
      </c>
      <c r="L182">
        <f>IF(ISNA(VLOOKUP(F182,F$2:K181,6,FALSE)),K182,VLOOKUP(F182,F$2:K181,6,FALSE))</f>
        <v>8</v>
      </c>
      <c r="N182" t="str">
        <f t="shared" si="28"/>
        <v>08.034</v>
      </c>
      <c r="O182" t="s">
        <v>598</v>
      </c>
      <c r="P182" t="s">
        <v>24</v>
      </c>
      <c r="Q182" t="str">
        <f t="shared" si="29"/>
        <v>数据分析</v>
      </c>
      <c r="R182" t="s">
        <v>24</v>
      </c>
      <c r="S182" t="str">
        <f t="shared" si="30"/>
        <v>数据分析_根本原因分析</v>
      </c>
      <c r="T182" t="s">
        <v>24</v>
      </c>
      <c r="U182" t="str">
        <f t="shared" si="31"/>
        <v>8.2 管理质量</v>
      </c>
      <c r="V182" t="s">
        <v>24</v>
      </c>
      <c r="W182" t="str">
        <f t="shared" si="34"/>
        <v>|</v>
      </c>
      <c r="X182" t="str">
        <f t="shared" si="32"/>
        <v/>
      </c>
      <c r="Y182" t="str">
        <f t="shared" si="35"/>
        <v>|</v>
      </c>
      <c r="Z182" t="str">
        <f t="shared" si="33"/>
        <v/>
      </c>
      <c r="AA182" t="str">
        <f t="shared" si="36"/>
        <v>|</v>
      </c>
      <c r="AB182" t="str">
        <f t="shared" si="37"/>
        <v>8.2 管理质量</v>
      </c>
      <c r="AC182" t="str">
        <f t="shared" si="38"/>
        <v>|</v>
      </c>
    </row>
    <row r="183" spans="2:29">
      <c r="B183" s="2" t="s">
        <v>32</v>
      </c>
      <c r="C183" t="str">
        <f t="shared" si="27"/>
        <v>数据分析_根本原因分析</v>
      </c>
      <c r="F183" t="s">
        <v>335</v>
      </c>
      <c r="G183" s="3" t="s">
        <v>340</v>
      </c>
      <c r="H183">
        <f>IF(ISNA(VLOOKUP(C183,C$2:C182,1,FALSE)),H182+1,H182)</f>
        <v>34</v>
      </c>
      <c r="I183">
        <f>IF(ISNA(VLOOKUP(C183,C$2:H182,6,FALSE)),H183,VLOOKUP(C183,C$2:H182,6,FALSE))</f>
        <v>34</v>
      </c>
      <c r="K183">
        <f>IF(ISNA(VLOOKUP(F183,F$2:F182,1,FALSE)),K182+1,K182)</f>
        <v>8</v>
      </c>
      <c r="L183">
        <f>IF(ISNA(VLOOKUP(F183,F$2:K182,6,FALSE)),K183,VLOOKUP(F183,F$2:K182,6,FALSE))</f>
        <v>8</v>
      </c>
      <c r="N183" t="str">
        <f t="shared" si="28"/>
        <v>08.034</v>
      </c>
      <c r="O183" t="s">
        <v>598</v>
      </c>
      <c r="P183" t="s">
        <v>24</v>
      </c>
      <c r="Q183" t="str">
        <f t="shared" si="29"/>
        <v>数据分析</v>
      </c>
      <c r="R183" t="s">
        <v>24</v>
      </c>
      <c r="S183" t="str">
        <f t="shared" si="30"/>
        <v>数据分析_根本原因分析</v>
      </c>
      <c r="T183" t="s">
        <v>24</v>
      </c>
      <c r="U183" t="str">
        <f t="shared" si="31"/>
        <v>8.3 控制质量</v>
      </c>
      <c r="V183" t="s">
        <v>24</v>
      </c>
      <c r="W183" t="str">
        <f t="shared" si="34"/>
        <v>|</v>
      </c>
      <c r="X183" t="str">
        <f t="shared" si="32"/>
        <v/>
      </c>
      <c r="Y183" t="str">
        <f t="shared" si="35"/>
        <v>|</v>
      </c>
      <c r="Z183" t="str">
        <f t="shared" si="33"/>
        <v/>
      </c>
      <c r="AA183" t="str">
        <f t="shared" si="36"/>
        <v>|</v>
      </c>
      <c r="AB183" t="str">
        <f t="shared" si="37"/>
        <v>8.3 控制质量</v>
      </c>
      <c r="AC183" t="str">
        <f t="shared" si="38"/>
        <v>|</v>
      </c>
    </row>
    <row r="184" spans="2:29">
      <c r="B184" s="2" t="s">
        <v>293</v>
      </c>
      <c r="C184" t="str">
        <f t="shared" si="27"/>
        <v>数据分析_根本原因分析</v>
      </c>
      <c r="F184" t="s">
        <v>335</v>
      </c>
      <c r="G184" s="3" t="s">
        <v>340</v>
      </c>
      <c r="H184">
        <f>IF(ISNA(VLOOKUP(C184,C$2:C183,1,FALSE)),H183+1,H183)</f>
        <v>34</v>
      </c>
      <c r="I184">
        <f>IF(ISNA(VLOOKUP(C184,C$2:H183,6,FALSE)),H184,VLOOKUP(C184,C$2:H183,6,FALSE))</f>
        <v>34</v>
      </c>
      <c r="K184">
        <f>IF(ISNA(VLOOKUP(F184,F$2:F183,1,FALSE)),K183+1,K183)</f>
        <v>8</v>
      </c>
      <c r="L184">
        <f>IF(ISNA(VLOOKUP(F184,F$2:K183,6,FALSE)),K184,VLOOKUP(F184,F$2:K183,6,FALSE))</f>
        <v>8</v>
      </c>
      <c r="N184" t="str">
        <f t="shared" si="28"/>
        <v>08.034</v>
      </c>
      <c r="O184" t="s">
        <v>598</v>
      </c>
      <c r="P184" t="s">
        <v>24</v>
      </c>
      <c r="Q184" t="str">
        <f t="shared" si="29"/>
        <v>数据分析</v>
      </c>
      <c r="R184" t="s">
        <v>24</v>
      </c>
      <c r="S184" t="str">
        <f t="shared" si="30"/>
        <v>数据分析_根本原因分析</v>
      </c>
      <c r="T184" t="s">
        <v>24</v>
      </c>
      <c r="U184" t="str">
        <f t="shared" si="31"/>
        <v>11.2 识别风险</v>
      </c>
      <c r="V184" t="s">
        <v>24</v>
      </c>
      <c r="W184" t="str">
        <f t="shared" si="34"/>
        <v>|</v>
      </c>
      <c r="X184" t="str">
        <f t="shared" si="32"/>
        <v/>
      </c>
      <c r="Y184" t="str">
        <f t="shared" si="35"/>
        <v>|</v>
      </c>
      <c r="Z184" t="str">
        <f t="shared" si="33"/>
        <v/>
      </c>
      <c r="AA184" t="str">
        <f t="shared" si="36"/>
        <v>|</v>
      </c>
      <c r="AB184" t="str">
        <f t="shared" si="37"/>
        <v>11.2 识别风险</v>
      </c>
      <c r="AC184" t="str">
        <f t="shared" si="38"/>
        <v>|</v>
      </c>
    </row>
    <row r="185" spans="2:29">
      <c r="B185" s="2" t="s">
        <v>300</v>
      </c>
      <c r="C185" t="str">
        <f t="shared" si="27"/>
        <v>数据分析_根本原因分析</v>
      </c>
      <c r="F185" t="s">
        <v>335</v>
      </c>
      <c r="G185" s="3" t="s">
        <v>340</v>
      </c>
      <c r="H185">
        <f>IF(ISNA(VLOOKUP(C185,C$2:C184,1,FALSE)),H184+1,H184)</f>
        <v>34</v>
      </c>
      <c r="I185">
        <f>IF(ISNA(VLOOKUP(C185,C$2:H184,6,FALSE)),H185,VLOOKUP(C185,C$2:H184,6,FALSE))</f>
        <v>34</v>
      </c>
      <c r="K185">
        <f>IF(ISNA(VLOOKUP(F185,F$2:F184,1,FALSE)),K184+1,K184)</f>
        <v>8</v>
      </c>
      <c r="L185">
        <f>IF(ISNA(VLOOKUP(F185,F$2:K184,6,FALSE)),K185,VLOOKUP(F185,F$2:K184,6,FALSE))</f>
        <v>8</v>
      </c>
      <c r="N185" t="str">
        <f t="shared" si="28"/>
        <v>08.034</v>
      </c>
      <c r="O185" t="s">
        <v>598</v>
      </c>
      <c r="P185" t="s">
        <v>24</v>
      </c>
      <c r="Q185" t="str">
        <f t="shared" si="29"/>
        <v>数据分析</v>
      </c>
      <c r="R185" t="s">
        <v>24</v>
      </c>
      <c r="S185" t="str">
        <f t="shared" si="30"/>
        <v>数据分析_根本原因分析</v>
      </c>
      <c r="T185" t="s">
        <v>24</v>
      </c>
      <c r="U185" t="str">
        <f t="shared" si="31"/>
        <v>13.2 规划相关方参与</v>
      </c>
      <c r="V185" t="s">
        <v>24</v>
      </c>
      <c r="W185" t="str">
        <f t="shared" si="34"/>
        <v>|</v>
      </c>
      <c r="X185" t="str">
        <f t="shared" si="32"/>
        <v/>
      </c>
      <c r="Y185" t="str">
        <f t="shared" si="35"/>
        <v>|</v>
      </c>
      <c r="Z185" t="str">
        <f t="shared" si="33"/>
        <v/>
      </c>
      <c r="AA185" t="str">
        <f t="shared" si="36"/>
        <v>|</v>
      </c>
      <c r="AB185" t="str">
        <f t="shared" si="37"/>
        <v>13.2 规划相关方参与</v>
      </c>
      <c r="AC185" t="str">
        <f t="shared" si="38"/>
        <v>|</v>
      </c>
    </row>
    <row r="186" spans="2:29">
      <c r="B186" s="2" t="s">
        <v>302</v>
      </c>
      <c r="C186" t="str">
        <f t="shared" si="27"/>
        <v>数据分析_根本原因分析</v>
      </c>
      <c r="F186" t="s">
        <v>335</v>
      </c>
      <c r="G186" s="3" t="s">
        <v>340</v>
      </c>
      <c r="H186">
        <f>IF(ISNA(VLOOKUP(C186,C$2:C185,1,FALSE)),H185+1,H185)</f>
        <v>34</v>
      </c>
      <c r="I186">
        <f>IF(ISNA(VLOOKUP(C186,C$2:H185,6,FALSE)),H186,VLOOKUP(C186,C$2:H185,6,FALSE))</f>
        <v>34</v>
      </c>
      <c r="K186">
        <f>IF(ISNA(VLOOKUP(F186,F$2:F185,1,FALSE)),K185+1,K185)</f>
        <v>8</v>
      </c>
      <c r="L186">
        <f>IF(ISNA(VLOOKUP(F186,F$2:K185,6,FALSE)),K186,VLOOKUP(F186,F$2:K185,6,FALSE))</f>
        <v>8</v>
      </c>
      <c r="N186" t="str">
        <f t="shared" si="28"/>
        <v>08.034</v>
      </c>
      <c r="O186" t="s">
        <v>598</v>
      </c>
      <c r="P186" t="s">
        <v>24</v>
      </c>
      <c r="Q186" t="str">
        <f t="shared" si="29"/>
        <v>数据分析</v>
      </c>
      <c r="R186" t="s">
        <v>24</v>
      </c>
      <c r="S186" t="str">
        <f t="shared" si="30"/>
        <v>数据分析_根本原因分析</v>
      </c>
      <c r="T186" t="s">
        <v>24</v>
      </c>
      <c r="U186" t="str">
        <f t="shared" si="31"/>
        <v>13.4 监督相关方参与</v>
      </c>
      <c r="V186" t="s">
        <v>24</v>
      </c>
      <c r="W186" t="str">
        <f t="shared" si="34"/>
        <v>|</v>
      </c>
      <c r="X186" t="str">
        <f t="shared" si="32"/>
        <v/>
      </c>
      <c r="Y186" t="str">
        <f t="shared" si="35"/>
        <v>|</v>
      </c>
      <c r="Z186" t="str">
        <f t="shared" si="33"/>
        <v/>
      </c>
      <c r="AA186" t="str">
        <f t="shared" si="36"/>
        <v>|</v>
      </c>
      <c r="AB186" t="str">
        <f t="shared" si="37"/>
        <v>13.4 监督相关方参与</v>
      </c>
      <c r="AC186" t="str">
        <f t="shared" si="38"/>
        <v>|</v>
      </c>
    </row>
    <row r="187" spans="2:29">
      <c r="B187" s="2" t="s">
        <v>2</v>
      </c>
      <c r="C187" t="str">
        <f t="shared" si="27"/>
        <v>数据分析_趋势分析</v>
      </c>
      <c r="F187" s="4" t="s">
        <v>335</v>
      </c>
      <c r="G187" s="3" t="s">
        <v>341</v>
      </c>
      <c r="H187">
        <f>IF(ISNA(VLOOKUP(C187,C$2:C186,1,FALSE)),H186+1,H186)</f>
        <v>35</v>
      </c>
      <c r="I187">
        <f>IF(ISNA(VLOOKUP(C187,C$2:H186,6,FALSE)),H187,VLOOKUP(C187,C$2:H186,6,FALSE))</f>
        <v>35</v>
      </c>
      <c r="K187">
        <f>IF(ISNA(VLOOKUP(F187,F$2:F186,1,FALSE)),K186+1,K186)</f>
        <v>8</v>
      </c>
      <c r="L187">
        <f>IF(ISNA(VLOOKUP(F187,F$2:K186,6,FALSE)),K187,VLOOKUP(F187,F$2:K186,6,FALSE))</f>
        <v>8</v>
      </c>
      <c r="N187" t="str">
        <f t="shared" si="28"/>
        <v>08.035</v>
      </c>
      <c r="O187" t="s">
        <v>599</v>
      </c>
      <c r="P187" t="s">
        <v>24</v>
      </c>
      <c r="Q187" t="str">
        <f t="shared" si="29"/>
        <v>数据分析</v>
      </c>
      <c r="R187" t="s">
        <v>24</v>
      </c>
      <c r="S187" t="str">
        <f t="shared" si="30"/>
        <v>数据分析_趋势分析</v>
      </c>
      <c r="T187" t="s">
        <v>24</v>
      </c>
      <c r="U187" t="str">
        <f t="shared" si="31"/>
        <v>4.5 监控项目工作</v>
      </c>
      <c r="V187" t="s">
        <v>24</v>
      </c>
      <c r="W187" t="str">
        <f t="shared" si="34"/>
        <v>|</v>
      </c>
      <c r="X187" t="str">
        <f t="shared" si="32"/>
        <v/>
      </c>
      <c r="Y187" t="str">
        <f t="shared" si="35"/>
        <v>|</v>
      </c>
      <c r="Z187" t="str">
        <f t="shared" si="33"/>
        <v>数据分析_趋势分析</v>
      </c>
      <c r="AA187" t="str">
        <f t="shared" si="36"/>
        <v>|</v>
      </c>
      <c r="AB187" t="str">
        <f t="shared" si="37"/>
        <v>4.5 监控项目工作</v>
      </c>
      <c r="AC187" t="str">
        <f t="shared" si="38"/>
        <v>|</v>
      </c>
    </row>
    <row r="188" spans="2:29">
      <c r="B188" s="2" t="s">
        <v>4</v>
      </c>
      <c r="C188" t="str">
        <f t="shared" si="27"/>
        <v>数据分析_趋势分析</v>
      </c>
      <c r="F188" s="4" t="s">
        <v>335</v>
      </c>
      <c r="G188" s="3" t="s">
        <v>341</v>
      </c>
      <c r="H188">
        <f>IF(ISNA(VLOOKUP(C188,C$2:C187,1,FALSE)),H187+1,H187)</f>
        <v>35</v>
      </c>
      <c r="I188">
        <f>IF(ISNA(VLOOKUP(C188,C$2:H187,6,FALSE)),H188,VLOOKUP(C188,C$2:H187,6,FALSE))</f>
        <v>35</v>
      </c>
      <c r="K188">
        <f>IF(ISNA(VLOOKUP(F188,F$2:F187,1,FALSE)),K187+1,K187)</f>
        <v>8</v>
      </c>
      <c r="L188">
        <f>IF(ISNA(VLOOKUP(F188,F$2:K187,6,FALSE)),K188,VLOOKUP(F188,F$2:K187,6,FALSE))</f>
        <v>8</v>
      </c>
      <c r="N188" t="str">
        <f t="shared" si="28"/>
        <v>08.035</v>
      </c>
      <c r="O188" t="s">
        <v>599</v>
      </c>
      <c r="P188" t="s">
        <v>24</v>
      </c>
      <c r="Q188" t="str">
        <f t="shared" si="29"/>
        <v>数据分析</v>
      </c>
      <c r="R188" t="s">
        <v>24</v>
      </c>
      <c r="S188" t="str">
        <f t="shared" si="30"/>
        <v>数据分析_趋势分析</v>
      </c>
      <c r="T188" t="s">
        <v>24</v>
      </c>
      <c r="U188" t="str">
        <f t="shared" si="31"/>
        <v>4.7 结束项目或阶段</v>
      </c>
      <c r="V188" t="s">
        <v>24</v>
      </c>
      <c r="W188" t="str">
        <f t="shared" si="34"/>
        <v>|</v>
      </c>
      <c r="X188" t="str">
        <f t="shared" si="32"/>
        <v/>
      </c>
      <c r="Y188" t="str">
        <f t="shared" si="35"/>
        <v>|</v>
      </c>
      <c r="Z188" t="str">
        <f t="shared" si="33"/>
        <v/>
      </c>
      <c r="AA188" t="str">
        <f t="shared" si="36"/>
        <v>|</v>
      </c>
      <c r="AB188" t="str">
        <f t="shared" si="37"/>
        <v>4.7 结束项目或阶段</v>
      </c>
      <c r="AC188" t="str">
        <f t="shared" si="38"/>
        <v>|</v>
      </c>
    </row>
    <row r="189" spans="2:29">
      <c r="B189" s="2" t="s">
        <v>274</v>
      </c>
      <c r="C189" t="str">
        <f t="shared" si="27"/>
        <v>数据分析_趋势分析</v>
      </c>
      <c r="F189" s="4" t="s">
        <v>335</v>
      </c>
      <c r="G189" s="3" t="s">
        <v>341</v>
      </c>
      <c r="H189">
        <f>IF(ISNA(VLOOKUP(C189,C$2:C188,1,FALSE)),H188+1,H188)</f>
        <v>35</v>
      </c>
      <c r="I189">
        <f>IF(ISNA(VLOOKUP(C189,C$2:H188,6,FALSE)),H189,VLOOKUP(C189,C$2:H188,6,FALSE))</f>
        <v>35</v>
      </c>
      <c r="K189">
        <f>IF(ISNA(VLOOKUP(F189,F$2:F188,1,FALSE)),K188+1,K188)</f>
        <v>8</v>
      </c>
      <c r="L189">
        <f>IF(ISNA(VLOOKUP(F189,F$2:K188,6,FALSE)),K189,VLOOKUP(F189,F$2:K188,6,FALSE))</f>
        <v>8</v>
      </c>
      <c r="N189" t="str">
        <f t="shared" si="28"/>
        <v>08.035</v>
      </c>
      <c r="O189" t="s">
        <v>599</v>
      </c>
      <c r="P189" t="s">
        <v>24</v>
      </c>
      <c r="Q189" t="str">
        <f t="shared" si="29"/>
        <v>数据分析</v>
      </c>
      <c r="R189" t="s">
        <v>24</v>
      </c>
      <c r="S189" t="str">
        <f t="shared" si="30"/>
        <v>数据分析_趋势分析</v>
      </c>
      <c r="T189" t="s">
        <v>24</v>
      </c>
      <c r="U189" t="str">
        <f t="shared" si="31"/>
        <v>5.6 控制范围</v>
      </c>
      <c r="V189" t="s">
        <v>24</v>
      </c>
      <c r="W189" t="str">
        <f t="shared" si="34"/>
        <v>|</v>
      </c>
      <c r="X189" t="str">
        <f t="shared" si="32"/>
        <v/>
      </c>
      <c r="Y189" t="str">
        <f t="shared" si="35"/>
        <v>|</v>
      </c>
      <c r="Z189" t="str">
        <f t="shared" si="33"/>
        <v/>
      </c>
      <c r="AA189" t="str">
        <f t="shared" si="36"/>
        <v>|</v>
      </c>
      <c r="AB189" t="str">
        <f t="shared" si="37"/>
        <v>5.6 控制范围</v>
      </c>
      <c r="AC189" t="str">
        <f t="shared" si="38"/>
        <v>|</v>
      </c>
    </row>
    <row r="190" spans="2:29">
      <c r="B190" s="2" t="s">
        <v>279</v>
      </c>
      <c r="C190" t="str">
        <f t="shared" si="27"/>
        <v>数据分析_趋势分析</v>
      </c>
      <c r="F190" s="4" t="s">
        <v>335</v>
      </c>
      <c r="G190" s="3" t="s">
        <v>341</v>
      </c>
      <c r="H190">
        <f>IF(ISNA(VLOOKUP(C190,C$2:C189,1,FALSE)),H189+1,H189)</f>
        <v>35</v>
      </c>
      <c r="I190">
        <f>IF(ISNA(VLOOKUP(C190,C$2:H189,6,FALSE)),H190,VLOOKUP(C190,C$2:H189,6,FALSE))</f>
        <v>35</v>
      </c>
      <c r="K190">
        <f>IF(ISNA(VLOOKUP(F190,F$2:F189,1,FALSE)),K189+1,K189)</f>
        <v>8</v>
      </c>
      <c r="L190">
        <f>IF(ISNA(VLOOKUP(F190,F$2:K189,6,FALSE)),K190,VLOOKUP(F190,F$2:K189,6,FALSE))</f>
        <v>8</v>
      </c>
      <c r="N190" t="str">
        <f t="shared" si="28"/>
        <v>08.035</v>
      </c>
      <c r="O190" t="s">
        <v>599</v>
      </c>
      <c r="P190" t="s">
        <v>24</v>
      </c>
      <c r="Q190" t="str">
        <f t="shared" si="29"/>
        <v>数据分析</v>
      </c>
      <c r="R190" t="s">
        <v>24</v>
      </c>
      <c r="S190" t="str">
        <f t="shared" si="30"/>
        <v>数据分析_趋势分析</v>
      </c>
      <c r="T190" t="s">
        <v>24</v>
      </c>
      <c r="U190" t="str">
        <f t="shared" si="31"/>
        <v>6.6 控制进度</v>
      </c>
      <c r="V190" t="s">
        <v>24</v>
      </c>
      <c r="W190" t="str">
        <f t="shared" si="34"/>
        <v>|</v>
      </c>
      <c r="X190" t="str">
        <f t="shared" si="32"/>
        <v/>
      </c>
      <c r="Y190" t="str">
        <f t="shared" si="35"/>
        <v>|</v>
      </c>
      <c r="Z190" t="str">
        <f t="shared" si="33"/>
        <v/>
      </c>
      <c r="AA190" t="str">
        <f t="shared" si="36"/>
        <v>|</v>
      </c>
      <c r="AB190" t="str">
        <f t="shared" si="37"/>
        <v>6.6 控制进度</v>
      </c>
      <c r="AC190" t="str">
        <f t="shared" si="38"/>
        <v>|</v>
      </c>
    </row>
    <row r="191" spans="2:29">
      <c r="B191" s="2" t="s">
        <v>62</v>
      </c>
      <c r="C191" t="str">
        <f t="shared" si="27"/>
        <v>数据分析_趋势分析</v>
      </c>
      <c r="F191" s="4" t="s">
        <v>335</v>
      </c>
      <c r="G191" s="3" t="s">
        <v>341</v>
      </c>
      <c r="H191">
        <f>IF(ISNA(VLOOKUP(C191,C$2:C190,1,FALSE)),H190+1,H190)</f>
        <v>35</v>
      </c>
      <c r="I191">
        <f>IF(ISNA(VLOOKUP(C191,C$2:H190,6,FALSE)),H191,VLOOKUP(C191,C$2:H190,6,FALSE))</f>
        <v>35</v>
      </c>
      <c r="K191">
        <f>IF(ISNA(VLOOKUP(F191,F$2:F190,1,FALSE)),K190+1,K190)</f>
        <v>8</v>
      </c>
      <c r="L191">
        <f>IF(ISNA(VLOOKUP(F191,F$2:K190,6,FALSE)),K191,VLOOKUP(F191,F$2:K190,6,FALSE))</f>
        <v>8</v>
      </c>
      <c r="N191" t="str">
        <f t="shared" si="28"/>
        <v>08.035</v>
      </c>
      <c r="O191" t="s">
        <v>599</v>
      </c>
      <c r="P191" t="s">
        <v>24</v>
      </c>
      <c r="Q191" t="str">
        <f t="shared" si="29"/>
        <v>数据分析</v>
      </c>
      <c r="R191" t="s">
        <v>24</v>
      </c>
      <c r="S191" t="str">
        <f t="shared" si="30"/>
        <v>数据分析_趋势分析</v>
      </c>
      <c r="T191" t="s">
        <v>24</v>
      </c>
      <c r="U191" t="str">
        <f t="shared" si="31"/>
        <v>7.4 控制成本</v>
      </c>
      <c r="V191" t="s">
        <v>24</v>
      </c>
      <c r="W191" t="str">
        <f t="shared" si="34"/>
        <v>|</v>
      </c>
      <c r="X191" t="str">
        <f t="shared" si="32"/>
        <v/>
      </c>
      <c r="Y191" t="str">
        <f t="shared" si="35"/>
        <v>|</v>
      </c>
      <c r="Z191" t="str">
        <f t="shared" si="33"/>
        <v/>
      </c>
      <c r="AA191" t="str">
        <f t="shared" si="36"/>
        <v>|</v>
      </c>
      <c r="AB191" t="str">
        <f t="shared" si="37"/>
        <v>7.4 控制成本</v>
      </c>
      <c r="AC191" t="str">
        <f t="shared" si="38"/>
        <v>|</v>
      </c>
    </row>
    <row r="192" spans="2:29">
      <c r="B192" s="2" t="s">
        <v>288</v>
      </c>
      <c r="C192" t="str">
        <f t="shared" si="27"/>
        <v>数据分析_趋势分析</v>
      </c>
      <c r="F192" t="s">
        <v>335</v>
      </c>
      <c r="G192" s="3" t="s">
        <v>341</v>
      </c>
      <c r="H192">
        <f>IF(ISNA(VLOOKUP(C192,C$2:C191,1,FALSE)),H191+1,H191)</f>
        <v>35</v>
      </c>
      <c r="I192">
        <f>IF(ISNA(VLOOKUP(C192,C$2:H191,6,FALSE)),H192,VLOOKUP(C192,C$2:H191,6,FALSE))</f>
        <v>35</v>
      </c>
      <c r="K192">
        <f>IF(ISNA(VLOOKUP(F192,F$2:F191,1,FALSE)),K191+1,K191)</f>
        <v>8</v>
      </c>
      <c r="L192">
        <f>IF(ISNA(VLOOKUP(F192,F$2:K191,6,FALSE)),K192,VLOOKUP(F192,F$2:K191,6,FALSE))</f>
        <v>8</v>
      </c>
      <c r="N192" t="str">
        <f t="shared" si="28"/>
        <v>08.035</v>
      </c>
      <c r="O192" t="s">
        <v>599</v>
      </c>
      <c r="P192" t="s">
        <v>24</v>
      </c>
      <c r="Q192" t="str">
        <f t="shared" si="29"/>
        <v>数据分析</v>
      </c>
      <c r="R192" t="s">
        <v>24</v>
      </c>
      <c r="S192" t="str">
        <f t="shared" si="30"/>
        <v>数据分析_趋势分析</v>
      </c>
      <c r="T192" t="s">
        <v>24</v>
      </c>
      <c r="U192" t="str">
        <f t="shared" si="31"/>
        <v>9.6 控制资源</v>
      </c>
      <c r="V192" t="s">
        <v>24</v>
      </c>
      <c r="W192" t="str">
        <f t="shared" si="34"/>
        <v>|</v>
      </c>
      <c r="X192" t="str">
        <f t="shared" si="32"/>
        <v/>
      </c>
      <c r="Y192" t="str">
        <f t="shared" si="35"/>
        <v>|</v>
      </c>
      <c r="Z192" t="str">
        <f t="shared" si="33"/>
        <v/>
      </c>
      <c r="AA192" t="str">
        <f t="shared" si="36"/>
        <v>|</v>
      </c>
      <c r="AB192" t="str">
        <f t="shared" si="37"/>
        <v>9.6 控制资源</v>
      </c>
      <c r="AC192" t="str">
        <f t="shared" si="38"/>
        <v>|</v>
      </c>
    </row>
    <row r="193" spans="2:29">
      <c r="B193" s="2" t="s">
        <v>72</v>
      </c>
      <c r="C193" t="str">
        <f t="shared" si="27"/>
        <v>数据分析_趋势分析</v>
      </c>
      <c r="F193" t="s">
        <v>335</v>
      </c>
      <c r="G193" s="3" t="s">
        <v>341</v>
      </c>
      <c r="H193">
        <f>IF(ISNA(VLOOKUP(C193,C$2:C192,1,FALSE)),H192+1,H192)</f>
        <v>35</v>
      </c>
      <c r="I193">
        <f>IF(ISNA(VLOOKUP(C193,C$2:H192,6,FALSE)),H193,VLOOKUP(C193,C$2:H192,6,FALSE))</f>
        <v>35</v>
      </c>
      <c r="K193">
        <f>IF(ISNA(VLOOKUP(F193,F$2:F192,1,FALSE)),K192+1,K192)</f>
        <v>8</v>
      </c>
      <c r="L193">
        <f>IF(ISNA(VLOOKUP(F193,F$2:K192,6,FALSE)),K193,VLOOKUP(F193,F$2:K192,6,FALSE))</f>
        <v>8</v>
      </c>
      <c r="N193" t="str">
        <f t="shared" si="28"/>
        <v>08.035</v>
      </c>
      <c r="O193" t="s">
        <v>599</v>
      </c>
      <c r="P193" t="s">
        <v>24</v>
      </c>
      <c r="Q193" t="str">
        <f t="shared" si="29"/>
        <v>数据分析</v>
      </c>
      <c r="R193" t="s">
        <v>24</v>
      </c>
      <c r="S193" t="str">
        <f t="shared" si="30"/>
        <v>数据分析_趋势分析</v>
      </c>
      <c r="T193" t="s">
        <v>24</v>
      </c>
      <c r="U193" t="str">
        <f t="shared" si="31"/>
        <v>12.3 控制采购</v>
      </c>
      <c r="V193" t="s">
        <v>24</v>
      </c>
      <c r="W193" t="str">
        <f t="shared" si="34"/>
        <v>|</v>
      </c>
      <c r="X193" t="str">
        <f t="shared" si="32"/>
        <v/>
      </c>
      <c r="Y193" t="str">
        <f t="shared" si="35"/>
        <v>|</v>
      </c>
      <c r="Z193" t="str">
        <f t="shared" si="33"/>
        <v/>
      </c>
      <c r="AA193" t="str">
        <f t="shared" si="36"/>
        <v>|</v>
      </c>
      <c r="AB193" t="str">
        <f t="shared" si="37"/>
        <v>12.3 控制采购</v>
      </c>
      <c r="AC193" t="str">
        <f t="shared" si="38"/>
        <v>|</v>
      </c>
    </row>
    <row r="194" spans="2:29">
      <c r="B194" s="2" t="s">
        <v>2</v>
      </c>
      <c r="C194" t="str">
        <f t="shared" si="27"/>
        <v>数据分析_偏差分析</v>
      </c>
      <c r="F194" s="4" t="s">
        <v>335</v>
      </c>
      <c r="G194" s="3" t="s">
        <v>342</v>
      </c>
      <c r="H194">
        <f>IF(ISNA(VLOOKUP(C194,C$2:C193,1,FALSE)),H193+1,H193)</f>
        <v>36</v>
      </c>
      <c r="I194">
        <f>IF(ISNA(VLOOKUP(C194,C$2:H193,6,FALSE)),H194,VLOOKUP(C194,C$2:H193,6,FALSE))</f>
        <v>36</v>
      </c>
      <c r="K194">
        <f>IF(ISNA(VLOOKUP(F194,F$2:F193,1,FALSE)),K193+1,K193)</f>
        <v>8</v>
      </c>
      <c r="L194">
        <f>IF(ISNA(VLOOKUP(F194,F$2:K193,6,FALSE)),K194,VLOOKUP(F194,F$2:K193,6,FALSE))</f>
        <v>8</v>
      </c>
      <c r="N194" t="str">
        <f t="shared" si="28"/>
        <v>08.036</v>
      </c>
      <c r="O194" t="s">
        <v>600</v>
      </c>
      <c r="P194" t="s">
        <v>24</v>
      </c>
      <c r="Q194" t="str">
        <f t="shared" si="29"/>
        <v>数据分析</v>
      </c>
      <c r="R194" t="s">
        <v>24</v>
      </c>
      <c r="S194" t="str">
        <f t="shared" si="30"/>
        <v>数据分析_偏差分析</v>
      </c>
      <c r="T194" t="s">
        <v>24</v>
      </c>
      <c r="U194" t="str">
        <f t="shared" si="31"/>
        <v>4.5 监控项目工作</v>
      </c>
      <c r="V194" t="s">
        <v>24</v>
      </c>
      <c r="W194" t="str">
        <f t="shared" si="34"/>
        <v>|</v>
      </c>
      <c r="X194" t="str">
        <f t="shared" si="32"/>
        <v/>
      </c>
      <c r="Y194" t="str">
        <f t="shared" si="35"/>
        <v>|</v>
      </c>
      <c r="Z194" t="str">
        <f t="shared" si="33"/>
        <v>数据分析_偏差分析</v>
      </c>
      <c r="AA194" t="str">
        <f t="shared" si="36"/>
        <v>|</v>
      </c>
      <c r="AB194" t="str">
        <f t="shared" si="37"/>
        <v>4.5 监控项目工作</v>
      </c>
      <c r="AC194" t="str">
        <f t="shared" si="38"/>
        <v>|</v>
      </c>
    </row>
    <row r="195" spans="2:29">
      <c r="B195" s="2" t="s">
        <v>4</v>
      </c>
      <c r="C195" t="str">
        <f t="shared" ref="C195:C258" si="39">IF(G195="",F195,F195&amp;"_"&amp;G195)</f>
        <v>数据分析_偏差分析</v>
      </c>
      <c r="F195" s="4" t="s">
        <v>335</v>
      </c>
      <c r="G195" s="3" t="s">
        <v>342</v>
      </c>
      <c r="H195">
        <f>IF(ISNA(VLOOKUP(C195,C$2:C194,1,FALSE)),H194+1,H194)</f>
        <v>36</v>
      </c>
      <c r="I195">
        <f>IF(ISNA(VLOOKUP(C195,C$2:H194,6,FALSE)),H195,VLOOKUP(C195,C$2:H194,6,FALSE))</f>
        <v>36</v>
      </c>
      <c r="K195">
        <f>IF(ISNA(VLOOKUP(F195,F$2:F194,1,FALSE)),K194+1,K194)</f>
        <v>8</v>
      </c>
      <c r="L195">
        <f>IF(ISNA(VLOOKUP(F195,F$2:K194,6,FALSE)),K195,VLOOKUP(F195,F$2:K194,6,FALSE))</f>
        <v>8</v>
      </c>
      <c r="N195" t="str">
        <f t="shared" ref="N195:N258" si="40">REPT("0",2-LEN(L195))&amp;L195&amp;"."&amp;REPT("0",3-LEN(I195))&amp;I195</f>
        <v>08.036</v>
      </c>
      <c r="O195" t="s">
        <v>600</v>
      </c>
      <c r="P195" t="s">
        <v>24</v>
      </c>
      <c r="Q195" t="str">
        <f t="shared" ref="Q195:Q258" si="41">F195</f>
        <v>数据分析</v>
      </c>
      <c r="R195" t="s">
        <v>24</v>
      </c>
      <c r="S195" t="str">
        <f t="shared" ref="S195:S258" si="42">C195</f>
        <v>数据分析_偏差分析</v>
      </c>
      <c r="T195" t="s">
        <v>24</v>
      </c>
      <c r="U195" t="str">
        <f t="shared" ref="U195:U258" si="43">B195</f>
        <v>4.7 结束项目或阶段</v>
      </c>
      <c r="V195" t="s">
        <v>24</v>
      </c>
      <c r="W195" t="str">
        <f t="shared" si="34"/>
        <v>|</v>
      </c>
      <c r="X195" t="str">
        <f t="shared" ref="X195:X258" si="44">IF(Q195&lt;&gt;Q194,"["&amp;Q195&amp;"](工具-"&amp;Q195&amp;")","")</f>
        <v/>
      </c>
      <c r="Y195" t="str">
        <f t="shared" si="35"/>
        <v>|</v>
      </c>
      <c r="Z195" t="str">
        <f t="shared" ref="Z195:Z258" si="45">IF(S195&lt;&gt;S194,S195,"")</f>
        <v/>
      </c>
      <c r="AA195" t="str">
        <f t="shared" si="36"/>
        <v>|</v>
      </c>
      <c r="AB195" t="str">
        <f t="shared" si="37"/>
        <v>4.7 结束项目或阶段</v>
      </c>
      <c r="AC195" t="str">
        <f t="shared" si="38"/>
        <v>|</v>
      </c>
    </row>
    <row r="196" spans="2:29">
      <c r="B196" s="2" t="s">
        <v>274</v>
      </c>
      <c r="C196" t="str">
        <f t="shared" si="39"/>
        <v>数据分析_偏差分析</v>
      </c>
      <c r="F196" s="4" t="s">
        <v>335</v>
      </c>
      <c r="G196" s="3" t="s">
        <v>342</v>
      </c>
      <c r="H196">
        <f>IF(ISNA(VLOOKUP(C196,C$2:C195,1,FALSE)),H195+1,H195)</f>
        <v>36</v>
      </c>
      <c r="I196">
        <f>IF(ISNA(VLOOKUP(C196,C$2:H195,6,FALSE)),H196,VLOOKUP(C196,C$2:H195,6,FALSE))</f>
        <v>36</v>
      </c>
      <c r="K196">
        <f>IF(ISNA(VLOOKUP(F196,F$2:F195,1,FALSE)),K195+1,K195)</f>
        <v>8</v>
      </c>
      <c r="L196">
        <f>IF(ISNA(VLOOKUP(F196,F$2:K195,6,FALSE)),K196,VLOOKUP(F196,F$2:K195,6,FALSE))</f>
        <v>8</v>
      </c>
      <c r="N196" t="str">
        <f t="shared" si="40"/>
        <v>08.036</v>
      </c>
      <c r="O196" t="s">
        <v>600</v>
      </c>
      <c r="P196" t="s">
        <v>24</v>
      </c>
      <c r="Q196" t="str">
        <f t="shared" si="41"/>
        <v>数据分析</v>
      </c>
      <c r="R196" t="s">
        <v>24</v>
      </c>
      <c r="S196" t="str">
        <f t="shared" si="42"/>
        <v>数据分析_偏差分析</v>
      </c>
      <c r="T196" t="s">
        <v>24</v>
      </c>
      <c r="U196" t="str">
        <f t="shared" si="43"/>
        <v>5.6 控制范围</v>
      </c>
      <c r="V196" t="s">
        <v>24</v>
      </c>
      <c r="W196" t="str">
        <f t="shared" ref="W196:W259" si="46">P196</f>
        <v>|</v>
      </c>
      <c r="X196" t="str">
        <f t="shared" si="44"/>
        <v/>
      </c>
      <c r="Y196" t="str">
        <f t="shared" ref="Y196:Y259" si="47">R196</f>
        <v>|</v>
      </c>
      <c r="Z196" t="str">
        <f t="shared" si="45"/>
        <v/>
      </c>
      <c r="AA196" t="str">
        <f t="shared" ref="AA196:AA259" si="48">T196</f>
        <v>|</v>
      </c>
      <c r="AB196" t="str">
        <f t="shared" ref="AB196:AB259" si="49">U196</f>
        <v>5.6 控制范围</v>
      </c>
      <c r="AC196" t="str">
        <f t="shared" ref="AC196:AC259" si="50">V196</f>
        <v>|</v>
      </c>
    </row>
    <row r="197" spans="2:29">
      <c r="B197" s="2" t="s">
        <v>279</v>
      </c>
      <c r="C197" t="str">
        <f t="shared" si="39"/>
        <v>数据分析_偏差分析</v>
      </c>
      <c r="F197" s="4" t="s">
        <v>335</v>
      </c>
      <c r="G197" s="3" t="s">
        <v>342</v>
      </c>
      <c r="H197">
        <f>IF(ISNA(VLOOKUP(C197,C$2:C196,1,FALSE)),H196+1,H196)</f>
        <v>36</v>
      </c>
      <c r="I197">
        <f>IF(ISNA(VLOOKUP(C197,C$2:H196,6,FALSE)),H197,VLOOKUP(C197,C$2:H196,6,FALSE))</f>
        <v>36</v>
      </c>
      <c r="K197">
        <f>IF(ISNA(VLOOKUP(F197,F$2:F196,1,FALSE)),K196+1,K196)</f>
        <v>8</v>
      </c>
      <c r="L197">
        <f>IF(ISNA(VLOOKUP(F197,F$2:K196,6,FALSE)),K197,VLOOKUP(F197,F$2:K196,6,FALSE))</f>
        <v>8</v>
      </c>
      <c r="N197" t="str">
        <f t="shared" si="40"/>
        <v>08.036</v>
      </c>
      <c r="O197" t="s">
        <v>600</v>
      </c>
      <c r="P197" t="s">
        <v>24</v>
      </c>
      <c r="Q197" t="str">
        <f t="shared" si="41"/>
        <v>数据分析</v>
      </c>
      <c r="R197" t="s">
        <v>24</v>
      </c>
      <c r="S197" t="str">
        <f t="shared" si="42"/>
        <v>数据分析_偏差分析</v>
      </c>
      <c r="T197" t="s">
        <v>24</v>
      </c>
      <c r="U197" t="str">
        <f t="shared" si="43"/>
        <v>6.6 控制进度</v>
      </c>
      <c r="V197" t="s">
        <v>24</v>
      </c>
      <c r="W197" t="str">
        <f t="shared" si="46"/>
        <v>|</v>
      </c>
      <c r="X197" t="str">
        <f t="shared" si="44"/>
        <v/>
      </c>
      <c r="Y197" t="str">
        <f t="shared" si="47"/>
        <v>|</v>
      </c>
      <c r="Z197" t="str">
        <f t="shared" si="45"/>
        <v/>
      </c>
      <c r="AA197" t="str">
        <f t="shared" si="48"/>
        <v>|</v>
      </c>
      <c r="AB197" t="str">
        <f t="shared" si="49"/>
        <v>6.6 控制进度</v>
      </c>
      <c r="AC197" t="str">
        <f t="shared" si="50"/>
        <v>|</v>
      </c>
    </row>
    <row r="198" spans="2:29">
      <c r="B198" s="2" t="s">
        <v>62</v>
      </c>
      <c r="C198" t="str">
        <f t="shared" si="39"/>
        <v>数据分析_偏差分析</v>
      </c>
      <c r="F198" s="4" t="s">
        <v>335</v>
      </c>
      <c r="G198" s="3" t="s">
        <v>342</v>
      </c>
      <c r="H198">
        <f>IF(ISNA(VLOOKUP(C198,C$2:C197,1,FALSE)),H197+1,H197)</f>
        <v>36</v>
      </c>
      <c r="I198">
        <f>IF(ISNA(VLOOKUP(C198,C$2:H197,6,FALSE)),H198,VLOOKUP(C198,C$2:H197,6,FALSE))</f>
        <v>36</v>
      </c>
      <c r="K198">
        <f>IF(ISNA(VLOOKUP(F198,F$2:F197,1,FALSE)),K197+1,K197)</f>
        <v>8</v>
      </c>
      <c r="L198">
        <f>IF(ISNA(VLOOKUP(F198,F$2:K197,6,FALSE)),K198,VLOOKUP(F198,F$2:K197,6,FALSE))</f>
        <v>8</v>
      </c>
      <c r="N198" t="str">
        <f t="shared" si="40"/>
        <v>08.036</v>
      </c>
      <c r="O198" t="s">
        <v>600</v>
      </c>
      <c r="P198" t="s">
        <v>24</v>
      </c>
      <c r="Q198" t="str">
        <f t="shared" si="41"/>
        <v>数据分析</v>
      </c>
      <c r="R198" t="s">
        <v>24</v>
      </c>
      <c r="S198" t="str">
        <f t="shared" si="42"/>
        <v>数据分析_偏差分析</v>
      </c>
      <c r="T198" t="s">
        <v>24</v>
      </c>
      <c r="U198" t="str">
        <f t="shared" si="43"/>
        <v>7.4 控制成本</v>
      </c>
      <c r="V198" t="s">
        <v>24</v>
      </c>
      <c r="W198" t="str">
        <f t="shared" si="46"/>
        <v>|</v>
      </c>
      <c r="X198" t="str">
        <f t="shared" si="44"/>
        <v/>
      </c>
      <c r="Y198" t="str">
        <f t="shared" si="47"/>
        <v>|</v>
      </c>
      <c r="Z198" t="str">
        <f t="shared" si="45"/>
        <v/>
      </c>
      <c r="AA198" t="str">
        <f t="shared" si="48"/>
        <v>|</v>
      </c>
      <c r="AB198" t="str">
        <f t="shared" si="49"/>
        <v>7.4 控制成本</v>
      </c>
      <c r="AC198" t="str">
        <f t="shared" si="50"/>
        <v>|</v>
      </c>
    </row>
    <row r="199" spans="2:29">
      <c r="B199" s="2" t="s">
        <v>4</v>
      </c>
      <c r="C199" t="str">
        <f t="shared" si="39"/>
        <v>数据分析_文件分析</v>
      </c>
      <c r="F199" s="4" t="s">
        <v>335</v>
      </c>
      <c r="G199" s="3" t="s">
        <v>353</v>
      </c>
      <c r="H199">
        <f>IF(ISNA(VLOOKUP(C199,C$2:C198,1,FALSE)),H198+1,H198)</f>
        <v>37</v>
      </c>
      <c r="I199">
        <f>IF(ISNA(VLOOKUP(C199,C$2:H198,6,FALSE)),H199,VLOOKUP(C199,C$2:H198,6,FALSE))</f>
        <v>37</v>
      </c>
      <c r="K199">
        <f>IF(ISNA(VLOOKUP(F199,F$2:F198,1,FALSE)),K198+1,K198)</f>
        <v>8</v>
      </c>
      <c r="L199">
        <f>IF(ISNA(VLOOKUP(F199,F$2:K198,6,FALSE)),K199,VLOOKUP(F199,F$2:K198,6,FALSE))</f>
        <v>8</v>
      </c>
      <c r="N199" t="str">
        <f t="shared" si="40"/>
        <v>08.037</v>
      </c>
      <c r="O199" t="s">
        <v>601</v>
      </c>
      <c r="P199" t="s">
        <v>24</v>
      </c>
      <c r="Q199" t="str">
        <f t="shared" si="41"/>
        <v>数据分析</v>
      </c>
      <c r="R199" t="s">
        <v>24</v>
      </c>
      <c r="S199" t="str">
        <f t="shared" si="42"/>
        <v>数据分析_文件分析</v>
      </c>
      <c r="T199" t="s">
        <v>24</v>
      </c>
      <c r="U199" t="str">
        <f t="shared" si="43"/>
        <v>4.7 结束项目或阶段</v>
      </c>
      <c r="V199" t="s">
        <v>24</v>
      </c>
      <c r="W199" t="str">
        <f t="shared" si="46"/>
        <v>|</v>
      </c>
      <c r="X199" t="str">
        <f t="shared" si="44"/>
        <v/>
      </c>
      <c r="Y199" t="str">
        <f t="shared" si="47"/>
        <v>|</v>
      </c>
      <c r="Z199" t="str">
        <f t="shared" si="45"/>
        <v>数据分析_文件分析</v>
      </c>
      <c r="AA199" t="str">
        <f t="shared" si="48"/>
        <v>|</v>
      </c>
      <c r="AB199" t="str">
        <f t="shared" si="49"/>
        <v>4.7 结束项目或阶段</v>
      </c>
      <c r="AC199" t="str">
        <f t="shared" si="50"/>
        <v>|</v>
      </c>
    </row>
    <row r="200" spans="2:29">
      <c r="B200" s="2" t="s">
        <v>271</v>
      </c>
      <c r="C200" t="str">
        <f t="shared" si="39"/>
        <v>数据分析_文件分析</v>
      </c>
      <c r="F200" s="4" t="s">
        <v>335</v>
      </c>
      <c r="G200" s="3" t="s">
        <v>353</v>
      </c>
      <c r="H200">
        <f>IF(ISNA(VLOOKUP(C200,C$2:C199,1,FALSE)),H199+1,H199)</f>
        <v>37</v>
      </c>
      <c r="I200">
        <f>IF(ISNA(VLOOKUP(C200,C$2:H199,6,FALSE)),H200,VLOOKUP(C200,C$2:H199,6,FALSE))</f>
        <v>37</v>
      </c>
      <c r="K200">
        <f>IF(ISNA(VLOOKUP(F200,F$2:F199,1,FALSE)),K199+1,K199)</f>
        <v>8</v>
      </c>
      <c r="L200">
        <f>IF(ISNA(VLOOKUP(F200,F$2:K199,6,FALSE)),K200,VLOOKUP(F200,F$2:K199,6,FALSE))</f>
        <v>8</v>
      </c>
      <c r="N200" t="str">
        <f t="shared" si="40"/>
        <v>08.037</v>
      </c>
      <c r="O200" t="s">
        <v>601</v>
      </c>
      <c r="P200" t="s">
        <v>24</v>
      </c>
      <c r="Q200" t="str">
        <f t="shared" si="41"/>
        <v>数据分析</v>
      </c>
      <c r="R200" t="s">
        <v>24</v>
      </c>
      <c r="S200" t="str">
        <f t="shared" si="42"/>
        <v>数据分析_文件分析</v>
      </c>
      <c r="T200" t="s">
        <v>24</v>
      </c>
      <c r="U200" t="str">
        <f t="shared" si="43"/>
        <v>5.2 收集需求</v>
      </c>
      <c r="V200" t="s">
        <v>24</v>
      </c>
      <c r="W200" t="str">
        <f t="shared" si="46"/>
        <v>|</v>
      </c>
      <c r="X200" t="str">
        <f t="shared" si="44"/>
        <v/>
      </c>
      <c r="Y200" t="str">
        <f t="shared" si="47"/>
        <v>|</v>
      </c>
      <c r="Z200" t="str">
        <f t="shared" si="45"/>
        <v/>
      </c>
      <c r="AA200" t="str">
        <f t="shared" si="48"/>
        <v>|</v>
      </c>
      <c r="AB200" t="str">
        <f t="shared" si="49"/>
        <v>5.2 收集需求</v>
      </c>
      <c r="AC200" t="str">
        <f t="shared" si="50"/>
        <v>|</v>
      </c>
    </row>
    <row r="201" spans="2:29">
      <c r="B201" s="2" t="s">
        <v>284</v>
      </c>
      <c r="C201" t="str">
        <f t="shared" si="39"/>
        <v>数据分析_文件分析</v>
      </c>
      <c r="F201" t="s">
        <v>335</v>
      </c>
      <c r="G201" s="3" t="s">
        <v>353</v>
      </c>
      <c r="H201">
        <f>IF(ISNA(VLOOKUP(C201,C$2:C200,1,FALSE)),H200+1,H200)</f>
        <v>37</v>
      </c>
      <c r="I201">
        <f>IF(ISNA(VLOOKUP(C201,C$2:H200,6,FALSE)),H201,VLOOKUP(C201,C$2:H200,6,FALSE))</f>
        <v>37</v>
      </c>
      <c r="K201">
        <f>IF(ISNA(VLOOKUP(F201,F$2:F200,1,FALSE)),K200+1,K200)</f>
        <v>8</v>
      </c>
      <c r="L201">
        <f>IF(ISNA(VLOOKUP(F201,F$2:K200,6,FALSE)),K201,VLOOKUP(F201,F$2:K200,6,FALSE))</f>
        <v>8</v>
      </c>
      <c r="N201" t="str">
        <f t="shared" si="40"/>
        <v>08.037</v>
      </c>
      <c r="O201" t="s">
        <v>601</v>
      </c>
      <c r="P201" t="s">
        <v>24</v>
      </c>
      <c r="Q201" t="str">
        <f t="shared" si="41"/>
        <v>数据分析</v>
      </c>
      <c r="R201" t="s">
        <v>24</v>
      </c>
      <c r="S201" t="str">
        <f t="shared" si="42"/>
        <v>数据分析_文件分析</v>
      </c>
      <c r="T201" t="s">
        <v>24</v>
      </c>
      <c r="U201" t="str">
        <f t="shared" si="43"/>
        <v>8.2 管理质量</v>
      </c>
      <c r="V201" t="s">
        <v>24</v>
      </c>
      <c r="W201" t="str">
        <f t="shared" si="46"/>
        <v>|</v>
      </c>
      <c r="X201" t="str">
        <f t="shared" si="44"/>
        <v/>
      </c>
      <c r="Y201" t="str">
        <f t="shared" si="47"/>
        <v>|</v>
      </c>
      <c r="Z201" t="str">
        <f t="shared" si="45"/>
        <v/>
      </c>
      <c r="AA201" t="str">
        <f t="shared" si="48"/>
        <v>|</v>
      </c>
      <c r="AB201" t="str">
        <f t="shared" si="49"/>
        <v>8.2 管理质量</v>
      </c>
      <c r="AC201" t="str">
        <f t="shared" si="50"/>
        <v>|</v>
      </c>
    </row>
    <row r="202" spans="2:29">
      <c r="B202" s="2" t="s">
        <v>293</v>
      </c>
      <c r="C202" t="str">
        <f t="shared" si="39"/>
        <v>数据分析_文件分析</v>
      </c>
      <c r="F202" t="s">
        <v>335</v>
      </c>
      <c r="G202" s="3" t="s">
        <v>353</v>
      </c>
      <c r="H202">
        <f>IF(ISNA(VLOOKUP(C202,C$2:C201,1,FALSE)),H201+1,H201)</f>
        <v>37</v>
      </c>
      <c r="I202">
        <f>IF(ISNA(VLOOKUP(C202,C$2:H201,6,FALSE)),H202,VLOOKUP(C202,C$2:H201,6,FALSE))</f>
        <v>37</v>
      </c>
      <c r="K202">
        <f>IF(ISNA(VLOOKUP(F202,F$2:F201,1,FALSE)),K201+1,K201)</f>
        <v>8</v>
      </c>
      <c r="L202">
        <f>IF(ISNA(VLOOKUP(F202,F$2:K201,6,FALSE)),K202,VLOOKUP(F202,F$2:K201,6,FALSE))</f>
        <v>8</v>
      </c>
      <c r="N202" t="str">
        <f t="shared" si="40"/>
        <v>08.037</v>
      </c>
      <c r="O202" t="s">
        <v>601</v>
      </c>
      <c r="P202" t="s">
        <v>24</v>
      </c>
      <c r="Q202" t="str">
        <f t="shared" si="41"/>
        <v>数据分析</v>
      </c>
      <c r="R202" t="s">
        <v>24</v>
      </c>
      <c r="S202" t="str">
        <f t="shared" si="42"/>
        <v>数据分析_文件分析</v>
      </c>
      <c r="T202" t="s">
        <v>24</v>
      </c>
      <c r="U202" t="str">
        <f t="shared" si="43"/>
        <v>11.2 识别风险</v>
      </c>
      <c r="V202" t="s">
        <v>24</v>
      </c>
      <c r="W202" t="str">
        <f t="shared" si="46"/>
        <v>|</v>
      </c>
      <c r="X202" t="str">
        <f t="shared" si="44"/>
        <v/>
      </c>
      <c r="Y202" t="str">
        <f t="shared" si="47"/>
        <v>|</v>
      </c>
      <c r="Z202" t="str">
        <f t="shared" si="45"/>
        <v/>
      </c>
      <c r="AA202" t="str">
        <f t="shared" si="48"/>
        <v>|</v>
      </c>
      <c r="AB202" t="str">
        <f t="shared" si="49"/>
        <v>11.2 识别风险</v>
      </c>
      <c r="AC202" t="str">
        <f t="shared" si="50"/>
        <v>|</v>
      </c>
    </row>
    <row r="203" spans="2:29">
      <c r="B203" s="2" t="s">
        <v>299</v>
      </c>
      <c r="C203" t="str">
        <f t="shared" si="39"/>
        <v>数据分析_文件分析</v>
      </c>
      <c r="F203" t="s">
        <v>335</v>
      </c>
      <c r="G203" s="3" t="s">
        <v>353</v>
      </c>
      <c r="H203">
        <f>IF(ISNA(VLOOKUP(C203,C$2:C202,1,FALSE)),H202+1,H202)</f>
        <v>37</v>
      </c>
      <c r="I203">
        <f>IF(ISNA(VLOOKUP(C203,C$2:H202,6,FALSE)),H203,VLOOKUP(C203,C$2:H202,6,FALSE))</f>
        <v>37</v>
      </c>
      <c r="K203">
        <f>IF(ISNA(VLOOKUP(F203,F$2:F202,1,FALSE)),K202+1,K202)</f>
        <v>8</v>
      </c>
      <c r="L203">
        <f>IF(ISNA(VLOOKUP(F203,F$2:K202,6,FALSE)),K203,VLOOKUP(F203,F$2:K202,6,FALSE))</f>
        <v>8</v>
      </c>
      <c r="N203" t="str">
        <f t="shared" si="40"/>
        <v>08.037</v>
      </c>
      <c r="O203" t="s">
        <v>601</v>
      </c>
      <c r="P203" t="s">
        <v>24</v>
      </c>
      <c r="Q203" t="str">
        <f t="shared" si="41"/>
        <v>数据分析</v>
      </c>
      <c r="R203" t="s">
        <v>24</v>
      </c>
      <c r="S203" t="str">
        <f t="shared" si="42"/>
        <v>数据分析_文件分析</v>
      </c>
      <c r="T203" t="s">
        <v>24</v>
      </c>
      <c r="U203" t="str">
        <f t="shared" si="43"/>
        <v>13.1 识别相关方</v>
      </c>
      <c r="V203" t="s">
        <v>24</v>
      </c>
      <c r="W203" t="str">
        <f t="shared" si="46"/>
        <v>|</v>
      </c>
      <c r="X203" t="str">
        <f t="shared" si="44"/>
        <v/>
      </c>
      <c r="Y203" t="str">
        <f t="shared" si="47"/>
        <v>|</v>
      </c>
      <c r="Z203" t="str">
        <f t="shared" si="45"/>
        <v/>
      </c>
      <c r="AA203" t="str">
        <f t="shared" si="48"/>
        <v>|</v>
      </c>
      <c r="AB203" t="str">
        <f t="shared" si="49"/>
        <v>13.1 识别相关方</v>
      </c>
      <c r="AC203" t="str">
        <f t="shared" si="50"/>
        <v>|</v>
      </c>
    </row>
    <row r="204" spans="2:29">
      <c r="B204" s="2" t="s">
        <v>4</v>
      </c>
      <c r="C204" t="str">
        <f t="shared" si="39"/>
        <v>数据分析_回归分析</v>
      </c>
      <c r="F204" s="4" t="s">
        <v>335</v>
      </c>
      <c r="G204" s="3" t="s">
        <v>354</v>
      </c>
      <c r="H204">
        <f>IF(ISNA(VLOOKUP(C204,C$2:C203,1,FALSE)),H203+1,H203)</f>
        <v>38</v>
      </c>
      <c r="I204">
        <f>IF(ISNA(VLOOKUP(C204,C$2:H203,6,FALSE)),H204,VLOOKUP(C204,C$2:H203,6,FALSE))</f>
        <v>38</v>
      </c>
      <c r="K204">
        <f>IF(ISNA(VLOOKUP(F204,F$2:F203,1,FALSE)),K203+1,K203)</f>
        <v>8</v>
      </c>
      <c r="L204">
        <f>IF(ISNA(VLOOKUP(F204,F$2:K203,6,FALSE)),K204,VLOOKUP(F204,F$2:K203,6,FALSE))</f>
        <v>8</v>
      </c>
      <c r="N204" t="str">
        <f t="shared" si="40"/>
        <v>08.038</v>
      </c>
      <c r="O204" t="s">
        <v>602</v>
      </c>
      <c r="P204" t="s">
        <v>24</v>
      </c>
      <c r="Q204" t="str">
        <f t="shared" si="41"/>
        <v>数据分析</v>
      </c>
      <c r="R204" t="s">
        <v>24</v>
      </c>
      <c r="S204" t="str">
        <f t="shared" si="42"/>
        <v>数据分析_回归分析</v>
      </c>
      <c r="T204" t="s">
        <v>24</v>
      </c>
      <c r="U204" t="str">
        <f t="shared" si="43"/>
        <v>4.7 结束项目或阶段</v>
      </c>
      <c r="V204" t="s">
        <v>24</v>
      </c>
      <c r="W204" t="str">
        <f t="shared" si="46"/>
        <v>|</v>
      </c>
      <c r="X204" t="str">
        <f t="shared" si="44"/>
        <v/>
      </c>
      <c r="Y204" t="str">
        <f t="shared" si="47"/>
        <v>|</v>
      </c>
      <c r="Z204" t="str">
        <f t="shared" si="45"/>
        <v>数据分析_回归分析</v>
      </c>
      <c r="AA204" t="str">
        <f t="shared" si="48"/>
        <v>|</v>
      </c>
      <c r="AB204" t="str">
        <f t="shared" si="49"/>
        <v>4.7 结束项目或阶段</v>
      </c>
      <c r="AC204" t="str">
        <f t="shared" si="50"/>
        <v>|</v>
      </c>
    </row>
    <row r="205" spans="2:29">
      <c r="B205" s="2" t="s">
        <v>275</v>
      </c>
      <c r="C205" t="str">
        <f t="shared" si="39"/>
        <v>数据分析</v>
      </c>
      <c r="F205" s="4" t="s">
        <v>335</v>
      </c>
      <c r="H205">
        <f>IF(ISNA(VLOOKUP(C205,C$2:C204,1,FALSE)),H204+1,H204)</f>
        <v>39</v>
      </c>
      <c r="I205">
        <f>IF(ISNA(VLOOKUP(C205,C$2:H204,6,FALSE)),H205,VLOOKUP(C205,C$2:H204,6,FALSE))</f>
        <v>39</v>
      </c>
      <c r="K205">
        <f>IF(ISNA(VLOOKUP(F205,F$2:F204,1,FALSE)),K204+1,K204)</f>
        <v>8</v>
      </c>
      <c r="L205">
        <f>IF(ISNA(VLOOKUP(F205,F$2:K204,6,FALSE)),K205,VLOOKUP(F205,F$2:K204,6,FALSE))</f>
        <v>8</v>
      </c>
      <c r="N205" t="str">
        <f t="shared" si="40"/>
        <v>08.039</v>
      </c>
      <c r="O205" t="s">
        <v>603</v>
      </c>
      <c r="P205" t="s">
        <v>24</v>
      </c>
      <c r="Q205" t="str">
        <f t="shared" si="41"/>
        <v>数据分析</v>
      </c>
      <c r="R205" t="s">
        <v>24</v>
      </c>
      <c r="S205" t="str">
        <f t="shared" si="42"/>
        <v>数据分析</v>
      </c>
      <c r="T205" t="s">
        <v>24</v>
      </c>
      <c r="U205" t="str">
        <f t="shared" si="43"/>
        <v>6.1 规划进度管理</v>
      </c>
      <c r="V205" t="s">
        <v>24</v>
      </c>
      <c r="W205" t="str">
        <f t="shared" si="46"/>
        <v>|</v>
      </c>
      <c r="X205" t="str">
        <f t="shared" si="44"/>
        <v/>
      </c>
      <c r="Y205" t="str">
        <f t="shared" si="47"/>
        <v>|</v>
      </c>
      <c r="Z205" t="str">
        <f t="shared" si="45"/>
        <v>数据分析</v>
      </c>
      <c r="AA205" t="str">
        <f t="shared" si="48"/>
        <v>|</v>
      </c>
      <c r="AB205" t="str">
        <f t="shared" si="49"/>
        <v>6.1 规划进度管理</v>
      </c>
      <c r="AC205" t="str">
        <f t="shared" si="50"/>
        <v>|</v>
      </c>
    </row>
    <row r="206" spans="2:29">
      <c r="B206" s="2" t="s">
        <v>281</v>
      </c>
      <c r="C206" t="str">
        <f t="shared" si="39"/>
        <v>数据分析</v>
      </c>
      <c r="F206" s="4" t="s">
        <v>335</v>
      </c>
      <c r="H206">
        <f>IF(ISNA(VLOOKUP(C206,C$2:C205,1,FALSE)),H205+1,H205)</f>
        <v>39</v>
      </c>
      <c r="I206">
        <f>IF(ISNA(VLOOKUP(C206,C$2:H205,6,FALSE)),H206,VLOOKUP(C206,C$2:H205,6,FALSE))</f>
        <v>39</v>
      </c>
      <c r="K206">
        <f>IF(ISNA(VLOOKUP(F206,F$2:F205,1,FALSE)),K205+1,K205)</f>
        <v>8</v>
      </c>
      <c r="L206">
        <f>IF(ISNA(VLOOKUP(F206,F$2:K205,6,FALSE)),K206,VLOOKUP(F206,F$2:K205,6,FALSE))</f>
        <v>8</v>
      </c>
      <c r="N206" t="str">
        <f t="shared" si="40"/>
        <v>08.039</v>
      </c>
      <c r="O206" t="s">
        <v>603</v>
      </c>
      <c r="P206" t="s">
        <v>24</v>
      </c>
      <c r="Q206" t="str">
        <f t="shared" si="41"/>
        <v>数据分析</v>
      </c>
      <c r="R206" t="s">
        <v>24</v>
      </c>
      <c r="S206" t="str">
        <f t="shared" si="42"/>
        <v>数据分析</v>
      </c>
      <c r="T206" t="s">
        <v>24</v>
      </c>
      <c r="U206" t="str">
        <f t="shared" si="43"/>
        <v>7.1 规划成本管理</v>
      </c>
      <c r="V206" t="s">
        <v>24</v>
      </c>
      <c r="W206" t="str">
        <f t="shared" si="46"/>
        <v>|</v>
      </c>
      <c r="X206" t="str">
        <f t="shared" si="44"/>
        <v/>
      </c>
      <c r="Y206" t="str">
        <f t="shared" si="47"/>
        <v>|</v>
      </c>
      <c r="Z206" t="str">
        <f t="shared" si="45"/>
        <v/>
      </c>
      <c r="AA206" t="str">
        <f t="shared" si="48"/>
        <v>|</v>
      </c>
      <c r="AB206" t="str">
        <f t="shared" si="49"/>
        <v>7.1 规划成本管理</v>
      </c>
      <c r="AC206" t="str">
        <f t="shared" si="50"/>
        <v>|</v>
      </c>
    </row>
    <row r="207" spans="2:29">
      <c r="B207" s="2" t="s">
        <v>278</v>
      </c>
      <c r="C207" t="str">
        <f t="shared" si="39"/>
        <v>数据分析_储备分析</v>
      </c>
      <c r="F207" s="4" t="s">
        <v>335</v>
      </c>
      <c r="G207" s="3" t="s">
        <v>393</v>
      </c>
      <c r="H207">
        <f>IF(ISNA(VLOOKUP(C207,C$2:C206,1,FALSE)),H206+1,H206)</f>
        <v>40</v>
      </c>
      <c r="I207">
        <f>IF(ISNA(VLOOKUP(C207,C$2:H206,6,FALSE)),H207,VLOOKUP(C207,C$2:H206,6,FALSE))</f>
        <v>40</v>
      </c>
      <c r="K207">
        <f>IF(ISNA(VLOOKUP(F207,F$2:F206,1,FALSE)),K206+1,K206)</f>
        <v>8</v>
      </c>
      <c r="L207">
        <f>IF(ISNA(VLOOKUP(F207,F$2:K206,6,FALSE)),K207,VLOOKUP(F207,F$2:K206,6,FALSE))</f>
        <v>8</v>
      </c>
      <c r="N207" t="str">
        <f t="shared" si="40"/>
        <v>08.040</v>
      </c>
      <c r="O207" t="s">
        <v>604</v>
      </c>
      <c r="P207" t="s">
        <v>24</v>
      </c>
      <c r="Q207" t="str">
        <f t="shared" si="41"/>
        <v>数据分析</v>
      </c>
      <c r="R207" t="s">
        <v>24</v>
      </c>
      <c r="S207" t="str">
        <f t="shared" si="42"/>
        <v>数据分析_储备分析</v>
      </c>
      <c r="T207" t="s">
        <v>24</v>
      </c>
      <c r="U207" t="str">
        <f t="shared" si="43"/>
        <v>6.4 估算活动持续时间</v>
      </c>
      <c r="V207" t="s">
        <v>24</v>
      </c>
      <c r="W207" t="str">
        <f t="shared" si="46"/>
        <v>|</v>
      </c>
      <c r="X207" t="str">
        <f t="shared" si="44"/>
        <v/>
      </c>
      <c r="Y207" t="str">
        <f t="shared" si="47"/>
        <v>|</v>
      </c>
      <c r="Z207" t="str">
        <f t="shared" si="45"/>
        <v>数据分析_储备分析</v>
      </c>
      <c r="AA207" t="str">
        <f t="shared" si="48"/>
        <v>|</v>
      </c>
      <c r="AB207" t="str">
        <f t="shared" si="49"/>
        <v>6.4 估算活动持续时间</v>
      </c>
      <c r="AC207" t="str">
        <f t="shared" si="50"/>
        <v>|</v>
      </c>
    </row>
    <row r="208" spans="2:29">
      <c r="B208" s="2" t="s">
        <v>282</v>
      </c>
      <c r="C208" t="str">
        <f t="shared" si="39"/>
        <v>数据分析_储备分析</v>
      </c>
      <c r="F208" s="4" t="s">
        <v>335</v>
      </c>
      <c r="G208" s="3" t="s">
        <v>393</v>
      </c>
      <c r="H208">
        <f>IF(ISNA(VLOOKUP(C208,C$2:C207,1,FALSE)),H207+1,H207)</f>
        <v>40</v>
      </c>
      <c r="I208">
        <f>IF(ISNA(VLOOKUP(C208,C$2:H207,6,FALSE)),H208,VLOOKUP(C208,C$2:H207,6,FALSE))</f>
        <v>40</v>
      </c>
      <c r="K208">
        <f>IF(ISNA(VLOOKUP(F208,F$2:F207,1,FALSE)),K207+1,K207)</f>
        <v>8</v>
      </c>
      <c r="L208">
        <f>IF(ISNA(VLOOKUP(F208,F$2:K207,6,FALSE)),K208,VLOOKUP(F208,F$2:K207,6,FALSE))</f>
        <v>8</v>
      </c>
      <c r="N208" t="str">
        <f t="shared" si="40"/>
        <v>08.040</v>
      </c>
      <c r="O208" t="s">
        <v>604</v>
      </c>
      <c r="P208" t="s">
        <v>24</v>
      </c>
      <c r="Q208" t="str">
        <f t="shared" si="41"/>
        <v>数据分析</v>
      </c>
      <c r="R208" t="s">
        <v>24</v>
      </c>
      <c r="S208" t="str">
        <f t="shared" si="42"/>
        <v>数据分析_储备分析</v>
      </c>
      <c r="T208" t="s">
        <v>24</v>
      </c>
      <c r="U208" t="str">
        <f t="shared" si="43"/>
        <v>7.2 估算成本</v>
      </c>
      <c r="V208" t="s">
        <v>24</v>
      </c>
      <c r="W208" t="str">
        <f t="shared" si="46"/>
        <v>|</v>
      </c>
      <c r="X208" t="str">
        <f t="shared" si="44"/>
        <v/>
      </c>
      <c r="Y208" t="str">
        <f t="shared" si="47"/>
        <v>|</v>
      </c>
      <c r="Z208" t="str">
        <f t="shared" si="45"/>
        <v/>
      </c>
      <c r="AA208" t="str">
        <f t="shared" si="48"/>
        <v>|</v>
      </c>
      <c r="AB208" t="str">
        <f t="shared" si="49"/>
        <v>7.2 估算成本</v>
      </c>
      <c r="AC208" t="str">
        <f t="shared" si="50"/>
        <v>|</v>
      </c>
    </row>
    <row r="209" spans="2:29">
      <c r="B209" s="2" t="s">
        <v>60</v>
      </c>
      <c r="C209" t="str">
        <f t="shared" si="39"/>
        <v>数据分析_储备分析</v>
      </c>
      <c r="F209" s="4" t="s">
        <v>335</v>
      </c>
      <c r="G209" s="3" t="s">
        <v>393</v>
      </c>
      <c r="H209">
        <f>IF(ISNA(VLOOKUP(C209,C$2:C208,1,FALSE)),H208+1,H208)</f>
        <v>40</v>
      </c>
      <c r="I209">
        <f>IF(ISNA(VLOOKUP(C209,C$2:H208,6,FALSE)),H209,VLOOKUP(C209,C$2:H208,6,FALSE))</f>
        <v>40</v>
      </c>
      <c r="K209">
        <f>IF(ISNA(VLOOKUP(F209,F$2:F208,1,FALSE)),K208+1,K208)</f>
        <v>8</v>
      </c>
      <c r="L209">
        <f>IF(ISNA(VLOOKUP(F209,F$2:K208,6,FALSE)),K209,VLOOKUP(F209,F$2:K208,6,FALSE))</f>
        <v>8</v>
      </c>
      <c r="N209" t="str">
        <f t="shared" si="40"/>
        <v>08.040</v>
      </c>
      <c r="O209" t="s">
        <v>604</v>
      </c>
      <c r="P209" t="s">
        <v>24</v>
      </c>
      <c r="Q209" t="str">
        <f t="shared" si="41"/>
        <v>数据分析</v>
      </c>
      <c r="R209" t="s">
        <v>24</v>
      </c>
      <c r="S209" t="str">
        <f t="shared" si="42"/>
        <v>数据分析_储备分析</v>
      </c>
      <c r="T209" t="s">
        <v>24</v>
      </c>
      <c r="U209" t="str">
        <f t="shared" si="43"/>
        <v>7.3 制定预算</v>
      </c>
      <c r="V209" t="s">
        <v>24</v>
      </c>
      <c r="W209" t="str">
        <f t="shared" si="46"/>
        <v>|</v>
      </c>
      <c r="X209" t="str">
        <f t="shared" si="44"/>
        <v/>
      </c>
      <c r="Y209" t="str">
        <f t="shared" si="47"/>
        <v>|</v>
      </c>
      <c r="Z209" t="str">
        <f t="shared" si="45"/>
        <v/>
      </c>
      <c r="AA209" t="str">
        <f t="shared" si="48"/>
        <v>|</v>
      </c>
      <c r="AB209" t="str">
        <f t="shared" si="49"/>
        <v>7.3 制定预算</v>
      </c>
      <c r="AC209" t="str">
        <f t="shared" si="50"/>
        <v>|</v>
      </c>
    </row>
    <row r="210" spans="2:29">
      <c r="B210" s="2" t="s">
        <v>62</v>
      </c>
      <c r="C210" t="str">
        <f t="shared" si="39"/>
        <v>数据分析_储备分析</v>
      </c>
      <c r="F210" s="4" t="s">
        <v>335</v>
      </c>
      <c r="G210" s="3" t="s">
        <v>393</v>
      </c>
      <c r="H210">
        <f>IF(ISNA(VLOOKUP(C210,C$2:C209,1,FALSE)),H209+1,H209)</f>
        <v>40</v>
      </c>
      <c r="I210">
        <f>IF(ISNA(VLOOKUP(C210,C$2:H209,6,FALSE)),H210,VLOOKUP(C210,C$2:H209,6,FALSE))</f>
        <v>40</v>
      </c>
      <c r="K210">
        <f>IF(ISNA(VLOOKUP(F210,F$2:F209,1,FALSE)),K209+1,K209)</f>
        <v>8</v>
      </c>
      <c r="L210">
        <f>IF(ISNA(VLOOKUP(F210,F$2:K209,6,FALSE)),K210,VLOOKUP(F210,F$2:K209,6,FALSE))</f>
        <v>8</v>
      </c>
      <c r="N210" t="str">
        <f t="shared" si="40"/>
        <v>08.040</v>
      </c>
      <c r="O210" t="s">
        <v>604</v>
      </c>
      <c r="P210" t="s">
        <v>24</v>
      </c>
      <c r="Q210" t="str">
        <f t="shared" si="41"/>
        <v>数据分析</v>
      </c>
      <c r="R210" t="s">
        <v>24</v>
      </c>
      <c r="S210" t="str">
        <f t="shared" si="42"/>
        <v>数据分析_储备分析</v>
      </c>
      <c r="T210" t="s">
        <v>24</v>
      </c>
      <c r="U210" t="str">
        <f t="shared" si="43"/>
        <v>7.4 控制成本</v>
      </c>
      <c r="V210" t="s">
        <v>24</v>
      </c>
      <c r="W210" t="str">
        <f t="shared" si="46"/>
        <v>|</v>
      </c>
      <c r="X210" t="str">
        <f t="shared" si="44"/>
        <v/>
      </c>
      <c r="Y210" t="str">
        <f t="shared" si="47"/>
        <v>|</v>
      </c>
      <c r="Z210" t="str">
        <f t="shared" si="45"/>
        <v/>
      </c>
      <c r="AA210" t="str">
        <f t="shared" si="48"/>
        <v>|</v>
      </c>
      <c r="AB210" t="str">
        <f t="shared" si="49"/>
        <v>7.4 控制成本</v>
      </c>
      <c r="AC210" t="str">
        <f t="shared" si="50"/>
        <v>|</v>
      </c>
    </row>
    <row r="211" spans="2:29">
      <c r="B211" s="2" t="s">
        <v>296</v>
      </c>
      <c r="C211" t="str">
        <f t="shared" si="39"/>
        <v>数据分析_储备分析</v>
      </c>
      <c r="F211" t="s">
        <v>335</v>
      </c>
      <c r="G211" s="3" t="s">
        <v>393</v>
      </c>
      <c r="H211">
        <f>IF(ISNA(VLOOKUP(C211,C$2:C210,1,FALSE)),H210+1,H210)</f>
        <v>40</v>
      </c>
      <c r="I211">
        <f>IF(ISNA(VLOOKUP(C211,C$2:H210,6,FALSE)),H211,VLOOKUP(C211,C$2:H210,6,FALSE))</f>
        <v>40</v>
      </c>
      <c r="K211">
        <f>IF(ISNA(VLOOKUP(F211,F$2:F210,1,FALSE)),K210+1,K210)</f>
        <v>8</v>
      </c>
      <c r="L211">
        <f>IF(ISNA(VLOOKUP(F211,F$2:K210,6,FALSE)),K211,VLOOKUP(F211,F$2:K210,6,FALSE))</f>
        <v>8</v>
      </c>
      <c r="N211" t="str">
        <f t="shared" si="40"/>
        <v>08.040</v>
      </c>
      <c r="O211" t="s">
        <v>604</v>
      </c>
      <c r="P211" t="s">
        <v>24</v>
      </c>
      <c r="Q211" t="str">
        <f t="shared" si="41"/>
        <v>数据分析</v>
      </c>
      <c r="R211" t="s">
        <v>24</v>
      </c>
      <c r="S211" t="str">
        <f t="shared" si="42"/>
        <v>数据分析_储备分析</v>
      </c>
      <c r="T211" t="s">
        <v>24</v>
      </c>
      <c r="U211" t="str">
        <f t="shared" si="43"/>
        <v>11.7 监督风险</v>
      </c>
      <c r="V211" t="s">
        <v>24</v>
      </c>
      <c r="W211" t="str">
        <f t="shared" si="46"/>
        <v>|</v>
      </c>
      <c r="X211" t="str">
        <f t="shared" si="44"/>
        <v/>
      </c>
      <c r="Y211" t="str">
        <f t="shared" si="47"/>
        <v>|</v>
      </c>
      <c r="Z211" t="str">
        <f t="shared" si="45"/>
        <v/>
      </c>
      <c r="AA211" t="str">
        <f t="shared" si="48"/>
        <v>|</v>
      </c>
      <c r="AB211" t="str">
        <f t="shared" si="49"/>
        <v>11.7 监督风险</v>
      </c>
      <c r="AC211" t="str">
        <f t="shared" si="50"/>
        <v>|</v>
      </c>
    </row>
    <row r="212" spans="2:29">
      <c r="B212" s="2" t="s">
        <v>280</v>
      </c>
      <c r="C212" t="str">
        <f t="shared" si="39"/>
        <v>数据分析_假设情景分析</v>
      </c>
      <c r="F212" s="4" t="s">
        <v>335</v>
      </c>
      <c r="G212" s="3" t="s">
        <v>402</v>
      </c>
      <c r="H212">
        <f>IF(ISNA(VLOOKUP(C212,C$2:C211,1,FALSE)),H211+1,H211)</f>
        <v>41</v>
      </c>
      <c r="I212">
        <f>IF(ISNA(VLOOKUP(C212,C$2:H211,6,FALSE)),H212,VLOOKUP(C212,C$2:H211,6,FALSE))</f>
        <v>41</v>
      </c>
      <c r="K212">
        <f>IF(ISNA(VLOOKUP(F212,F$2:F211,1,FALSE)),K211+1,K211)</f>
        <v>8</v>
      </c>
      <c r="L212">
        <f>IF(ISNA(VLOOKUP(F212,F$2:K211,6,FALSE)),K212,VLOOKUP(F212,F$2:K211,6,FALSE))</f>
        <v>8</v>
      </c>
      <c r="N212" t="str">
        <f t="shared" si="40"/>
        <v>08.041</v>
      </c>
      <c r="O212" t="s">
        <v>605</v>
      </c>
      <c r="P212" t="s">
        <v>24</v>
      </c>
      <c r="Q212" t="str">
        <f t="shared" si="41"/>
        <v>数据分析</v>
      </c>
      <c r="R212" t="s">
        <v>24</v>
      </c>
      <c r="S212" t="str">
        <f t="shared" si="42"/>
        <v>数据分析_假设情景分析</v>
      </c>
      <c r="T212" t="s">
        <v>24</v>
      </c>
      <c r="U212" t="str">
        <f t="shared" si="43"/>
        <v>6.5 制定进度计划</v>
      </c>
      <c r="V212" t="s">
        <v>24</v>
      </c>
      <c r="W212" t="str">
        <f t="shared" si="46"/>
        <v>|</v>
      </c>
      <c r="X212" t="str">
        <f t="shared" si="44"/>
        <v/>
      </c>
      <c r="Y212" t="str">
        <f t="shared" si="47"/>
        <v>|</v>
      </c>
      <c r="Z212" t="str">
        <f t="shared" si="45"/>
        <v>数据分析_假设情景分析</v>
      </c>
      <c r="AA212" t="str">
        <f t="shared" si="48"/>
        <v>|</v>
      </c>
      <c r="AB212" t="str">
        <f t="shared" si="49"/>
        <v>6.5 制定进度计划</v>
      </c>
      <c r="AC212" t="str">
        <f t="shared" si="50"/>
        <v>|</v>
      </c>
    </row>
    <row r="213" spans="2:29">
      <c r="B213" s="2" t="s">
        <v>279</v>
      </c>
      <c r="C213" t="str">
        <f t="shared" si="39"/>
        <v>数据分析_假设情景分析</v>
      </c>
      <c r="F213" s="4" t="s">
        <v>335</v>
      </c>
      <c r="G213" s="3" t="s">
        <v>402</v>
      </c>
      <c r="H213">
        <f>IF(ISNA(VLOOKUP(C213,C$2:C212,1,FALSE)),H212+1,H212)</f>
        <v>41</v>
      </c>
      <c r="I213">
        <f>IF(ISNA(VLOOKUP(C213,C$2:H212,6,FALSE)),H213,VLOOKUP(C213,C$2:H212,6,FALSE))</f>
        <v>41</v>
      </c>
      <c r="K213">
        <f>IF(ISNA(VLOOKUP(F213,F$2:F212,1,FALSE)),K212+1,K212)</f>
        <v>8</v>
      </c>
      <c r="L213">
        <f>IF(ISNA(VLOOKUP(F213,F$2:K212,6,FALSE)),K213,VLOOKUP(F213,F$2:K212,6,FALSE))</f>
        <v>8</v>
      </c>
      <c r="N213" t="str">
        <f t="shared" si="40"/>
        <v>08.041</v>
      </c>
      <c r="O213" t="s">
        <v>605</v>
      </c>
      <c r="P213" t="s">
        <v>24</v>
      </c>
      <c r="Q213" t="str">
        <f t="shared" si="41"/>
        <v>数据分析</v>
      </c>
      <c r="R213" t="s">
        <v>24</v>
      </c>
      <c r="S213" t="str">
        <f t="shared" si="42"/>
        <v>数据分析_假设情景分析</v>
      </c>
      <c r="T213" t="s">
        <v>24</v>
      </c>
      <c r="U213" t="str">
        <f t="shared" si="43"/>
        <v>6.6 控制进度</v>
      </c>
      <c r="V213" t="s">
        <v>24</v>
      </c>
      <c r="W213" t="str">
        <f t="shared" si="46"/>
        <v>|</v>
      </c>
      <c r="X213" t="str">
        <f t="shared" si="44"/>
        <v/>
      </c>
      <c r="Y213" t="str">
        <f t="shared" si="47"/>
        <v>|</v>
      </c>
      <c r="Z213" t="str">
        <f t="shared" si="45"/>
        <v/>
      </c>
      <c r="AA213" t="str">
        <f t="shared" si="48"/>
        <v>|</v>
      </c>
      <c r="AB213" t="str">
        <f t="shared" si="49"/>
        <v>6.6 控制进度</v>
      </c>
      <c r="AC213" t="str">
        <f t="shared" si="50"/>
        <v>|</v>
      </c>
    </row>
    <row r="214" spans="2:29">
      <c r="B214" s="2" t="s">
        <v>280</v>
      </c>
      <c r="C214" t="str">
        <f t="shared" si="39"/>
        <v>数据分析_模拟</v>
      </c>
      <c r="F214" s="4" t="s">
        <v>335</v>
      </c>
      <c r="G214" s="3" t="s">
        <v>404</v>
      </c>
      <c r="H214">
        <f>IF(ISNA(VLOOKUP(C214,C$2:C213,1,FALSE)),H213+1,H213)</f>
        <v>42</v>
      </c>
      <c r="I214">
        <f>IF(ISNA(VLOOKUP(C214,C$2:H213,6,FALSE)),H214,VLOOKUP(C214,C$2:H213,6,FALSE))</f>
        <v>42</v>
      </c>
      <c r="K214">
        <f>IF(ISNA(VLOOKUP(F214,F$2:F213,1,FALSE)),K213+1,K213)</f>
        <v>8</v>
      </c>
      <c r="L214">
        <f>IF(ISNA(VLOOKUP(F214,F$2:K213,6,FALSE)),K214,VLOOKUP(F214,F$2:K213,6,FALSE))</f>
        <v>8</v>
      </c>
      <c r="N214" t="str">
        <f t="shared" si="40"/>
        <v>08.042</v>
      </c>
      <c r="O214" t="s">
        <v>606</v>
      </c>
      <c r="P214" t="s">
        <v>24</v>
      </c>
      <c r="Q214" t="str">
        <f t="shared" si="41"/>
        <v>数据分析</v>
      </c>
      <c r="R214" t="s">
        <v>24</v>
      </c>
      <c r="S214" t="str">
        <f t="shared" si="42"/>
        <v>数据分析_模拟</v>
      </c>
      <c r="T214" t="s">
        <v>24</v>
      </c>
      <c r="U214" t="str">
        <f t="shared" si="43"/>
        <v>6.5 制定进度计划</v>
      </c>
      <c r="V214" t="s">
        <v>24</v>
      </c>
      <c r="W214" t="str">
        <f t="shared" si="46"/>
        <v>|</v>
      </c>
      <c r="X214" t="str">
        <f t="shared" si="44"/>
        <v/>
      </c>
      <c r="Y214" t="str">
        <f t="shared" si="47"/>
        <v>|</v>
      </c>
      <c r="Z214" t="str">
        <f t="shared" si="45"/>
        <v>数据分析_模拟</v>
      </c>
      <c r="AA214" t="str">
        <f t="shared" si="48"/>
        <v>|</v>
      </c>
      <c r="AB214" t="str">
        <f t="shared" si="49"/>
        <v>6.5 制定进度计划</v>
      </c>
      <c r="AC214" t="str">
        <f t="shared" si="50"/>
        <v>|</v>
      </c>
    </row>
    <row r="215" spans="2:29">
      <c r="B215" s="2" t="s">
        <v>295</v>
      </c>
      <c r="C215" t="str">
        <f t="shared" si="39"/>
        <v>数据分析_模拟</v>
      </c>
      <c r="F215" t="s">
        <v>335</v>
      </c>
      <c r="G215" s="3" t="s">
        <v>404</v>
      </c>
      <c r="H215">
        <f>IF(ISNA(VLOOKUP(C215,C$2:C214,1,FALSE)),H214+1,H214)</f>
        <v>42</v>
      </c>
      <c r="I215">
        <f>IF(ISNA(VLOOKUP(C215,C$2:H214,6,FALSE)),H215,VLOOKUP(C215,C$2:H214,6,FALSE))</f>
        <v>42</v>
      </c>
      <c r="K215">
        <f>IF(ISNA(VLOOKUP(F215,F$2:F214,1,FALSE)),K214+1,K214)</f>
        <v>8</v>
      </c>
      <c r="L215">
        <f>IF(ISNA(VLOOKUP(F215,F$2:K214,6,FALSE)),K215,VLOOKUP(F215,F$2:K214,6,FALSE))</f>
        <v>8</v>
      </c>
      <c r="N215" t="str">
        <f t="shared" si="40"/>
        <v>08.042</v>
      </c>
      <c r="O215" t="s">
        <v>606</v>
      </c>
      <c r="P215" t="s">
        <v>24</v>
      </c>
      <c r="Q215" t="str">
        <f t="shared" si="41"/>
        <v>数据分析</v>
      </c>
      <c r="R215" t="s">
        <v>24</v>
      </c>
      <c r="S215" t="str">
        <f t="shared" si="42"/>
        <v>数据分析_模拟</v>
      </c>
      <c r="T215" t="s">
        <v>24</v>
      </c>
      <c r="U215" t="str">
        <f t="shared" si="43"/>
        <v>11.4 实施定量风险分析</v>
      </c>
      <c r="V215" t="s">
        <v>24</v>
      </c>
      <c r="W215" t="str">
        <f t="shared" si="46"/>
        <v>|</v>
      </c>
      <c r="X215" t="str">
        <f t="shared" si="44"/>
        <v/>
      </c>
      <c r="Y215" t="str">
        <f t="shared" si="47"/>
        <v>|</v>
      </c>
      <c r="Z215" t="str">
        <f t="shared" si="45"/>
        <v/>
      </c>
      <c r="AA215" t="str">
        <f t="shared" si="48"/>
        <v>|</v>
      </c>
      <c r="AB215" t="str">
        <f t="shared" si="49"/>
        <v>11.4 实施定量风险分析</v>
      </c>
      <c r="AC215" t="str">
        <f t="shared" si="50"/>
        <v>|</v>
      </c>
    </row>
    <row r="216" spans="2:29">
      <c r="B216" s="2" t="s">
        <v>279</v>
      </c>
      <c r="C216" t="str">
        <f t="shared" si="39"/>
        <v>数据分析_迭代燃尽图</v>
      </c>
      <c r="F216" s="4" t="s">
        <v>335</v>
      </c>
      <c r="G216" s="3" t="s">
        <v>411</v>
      </c>
      <c r="H216">
        <f>IF(ISNA(VLOOKUP(C216,C$2:C215,1,FALSE)),H215+1,H215)</f>
        <v>43</v>
      </c>
      <c r="I216">
        <f>IF(ISNA(VLOOKUP(C216,C$2:H215,6,FALSE)),H216,VLOOKUP(C216,C$2:H215,6,FALSE))</f>
        <v>43</v>
      </c>
      <c r="K216">
        <f>IF(ISNA(VLOOKUP(F216,F$2:F215,1,FALSE)),K215+1,K215)</f>
        <v>8</v>
      </c>
      <c r="L216">
        <f>IF(ISNA(VLOOKUP(F216,F$2:K215,6,FALSE)),K216,VLOOKUP(F216,F$2:K215,6,FALSE))</f>
        <v>8</v>
      </c>
      <c r="N216" t="str">
        <f t="shared" si="40"/>
        <v>08.043</v>
      </c>
      <c r="O216" t="s">
        <v>607</v>
      </c>
      <c r="P216" t="s">
        <v>24</v>
      </c>
      <c r="Q216" t="str">
        <f t="shared" si="41"/>
        <v>数据分析</v>
      </c>
      <c r="R216" t="s">
        <v>24</v>
      </c>
      <c r="S216" t="str">
        <f t="shared" si="42"/>
        <v>数据分析_迭代燃尽图</v>
      </c>
      <c r="T216" t="s">
        <v>24</v>
      </c>
      <c r="U216" t="str">
        <f t="shared" si="43"/>
        <v>6.6 控制进度</v>
      </c>
      <c r="V216" t="s">
        <v>24</v>
      </c>
      <c r="W216" t="str">
        <f t="shared" si="46"/>
        <v>|</v>
      </c>
      <c r="X216" t="str">
        <f t="shared" si="44"/>
        <v/>
      </c>
      <c r="Y216" t="str">
        <f t="shared" si="47"/>
        <v>|</v>
      </c>
      <c r="Z216" t="str">
        <f t="shared" si="45"/>
        <v>数据分析_迭代燃尽图</v>
      </c>
      <c r="AA216" t="str">
        <f t="shared" si="48"/>
        <v>|</v>
      </c>
      <c r="AB216" t="str">
        <f t="shared" si="49"/>
        <v>6.6 控制进度</v>
      </c>
      <c r="AC216" t="str">
        <f t="shared" si="50"/>
        <v>|</v>
      </c>
    </row>
    <row r="217" spans="2:29">
      <c r="B217" s="2" t="s">
        <v>279</v>
      </c>
      <c r="C217" t="str">
        <f t="shared" si="39"/>
        <v>数据分析_绩效审查</v>
      </c>
      <c r="F217" s="4" t="s">
        <v>335</v>
      </c>
      <c r="G217" s="3" t="s">
        <v>412</v>
      </c>
      <c r="H217">
        <f>IF(ISNA(VLOOKUP(C217,C$2:C216,1,FALSE)),H216+1,H216)</f>
        <v>44</v>
      </c>
      <c r="I217">
        <f>IF(ISNA(VLOOKUP(C217,C$2:H216,6,FALSE)),H217,VLOOKUP(C217,C$2:H216,6,FALSE))</f>
        <v>44</v>
      </c>
      <c r="K217">
        <f>IF(ISNA(VLOOKUP(F217,F$2:F216,1,FALSE)),K216+1,K216)</f>
        <v>8</v>
      </c>
      <c r="L217">
        <f>IF(ISNA(VLOOKUP(F217,F$2:K216,6,FALSE)),K217,VLOOKUP(F217,F$2:K216,6,FALSE))</f>
        <v>8</v>
      </c>
      <c r="N217" t="str">
        <f t="shared" si="40"/>
        <v>08.044</v>
      </c>
      <c r="O217" t="s">
        <v>608</v>
      </c>
      <c r="P217" t="s">
        <v>24</v>
      </c>
      <c r="Q217" t="str">
        <f t="shared" si="41"/>
        <v>数据分析</v>
      </c>
      <c r="R217" t="s">
        <v>24</v>
      </c>
      <c r="S217" t="str">
        <f t="shared" si="42"/>
        <v>数据分析_绩效审查</v>
      </c>
      <c r="T217" t="s">
        <v>24</v>
      </c>
      <c r="U217" t="str">
        <f t="shared" si="43"/>
        <v>6.6 控制进度</v>
      </c>
      <c r="V217" t="s">
        <v>24</v>
      </c>
      <c r="W217" t="str">
        <f t="shared" si="46"/>
        <v>|</v>
      </c>
      <c r="X217" t="str">
        <f t="shared" si="44"/>
        <v/>
      </c>
      <c r="Y217" t="str">
        <f t="shared" si="47"/>
        <v>|</v>
      </c>
      <c r="Z217" t="str">
        <f t="shared" si="45"/>
        <v>数据分析_绩效审查</v>
      </c>
      <c r="AA217" t="str">
        <f t="shared" si="48"/>
        <v>|</v>
      </c>
      <c r="AB217" t="str">
        <f t="shared" si="49"/>
        <v>6.6 控制进度</v>
      </c>
      <c r="AC217" t="str">
        <f t="shared" si="50"/>
        <v>|</v>
      </c>
    </row>
    <row r="218" spans="2:29">
      <c r="B218" s="2" t="s">
        <v>32</v>
      </c>
      <c r="C218" t="str">
        <f t="shared" si="39"/>
        <v>数据分析_绩效审查</v>
      </c>
      <c r="F218" t="s">
        <v>335</v>
      </c>
      <c r="G218" s="3" t="s">
        <v>412</v>
      </c>
      <c r="H218">
        <f>IF(ISNA(VLOOKUP(C218,C$2:C217,1,FALSE)),H217+1,H217)</f>
        <v>44</v>
      </c>
      <c r="I218">
        <f>IF(ISNA(VLOOKUP(C218,C$2:H217,6,FALSE)),H218,VLOOKUP(C218,C$2:H217,6,FALSE))</f>
        <v>44</v>
      </c>
      <c r="K218">
        <f>IF(ISNA(VLOOKUP(F218,F$2:F217,1,FALSE)),K217+1,K217)</f>
        <v>8</v>
      </c>
      <c r="L218">
        <f>IF(ISNA(VLOOKUP(F218,F$2:K217,6,FALSE)),K218,VLOOKUP(F218,F$2:K217,6,FALSE))</f>
        <v>8</v>
      </c>
      <c r="N218" t="str">
        <f t="shared" si="40"/>
        <v>08.044</v>
      </c>
      <c r="O218" t="s">
        <v>608</v>
      </c>
      <c r="P218" t="s">
        <v>24</v>
      </c>
      <c r="Q218" t="str">
        <f t="shared" si="41"/>
        <v>数据分析</v>
      </c>
      <c r="R218" t="s">
        <v>24</v>
      </c>
      <c r="S218" t="str">
        <f t="shared" si="42"/>
        <v>数据分析_绩效审查</v>
      </c>
      <c r="T218" t="s">
        <v>24</v>
      </c>
      <c r="U218" t="str">
        <f t="shared" si="43"/>
        <v>8.3 控制质量</v>
      </c>
      <c r="V218" t="s">
        <v>24</v>
      </c>
      <c r="W218" t="str">
        <f t="shared" si="46"/>
        <v>|</v>
      </c>
      <c r="X218" t="str">
        <f t="shared" si="44"/>
        <v/>
      </c>
      <c r="Y218" t="str">
        <f t="shared" si="47"/>
        <v>|</v>
      </c>
      <c r="Z218" t="str">
        <f t="shared" si="45"/>
        <v/>
      </c>
      <c r="AA218" t="str">
        <f t="shared" si="48"/>
        <v>|</v>
      </c>
      <c r="AB218" t="str">
        <f t="shared" si="49"/>
        <v>8.3 控制质量</v>
      </c>
      <c r="AC218" t="str">
        <f t="shared" si="50"/>
        <v>|</v>
      </c>
    </row>
    <row r="219" spans="2:29">
      <c r="B219" s="2" t="s">
        <v>288</v>
      </c>
      <c r="C219" t="str">
        <f t="shared" si="39"/>
        <v>数据分析_绩效审查</v>
      </c>
      <c r="F219" t="s">
        <v>335</v>
      </c>
      <c r="G219" s="3" t="s">
        <v>412</v>
      </c>
      <c r="H219">
        <f>IF(ISNA(VLOOKUP(C219,C$2:C218,1,FALSE)),H218+1,H218)</f>
        <v>44</v>
      </c>
      <c r="I219">
        <f>IF(ISNA(VLOOKUP(C219,C$2:H218,6,FALSE)),H219,VLOOKUP(C219,C$2:H218,6,FALSE))</f>
        <v>44</v>
      </c>
      <c r="K219">
        <f>IF(ISNA(VLOOKUP(F219,F$2:F218,1,FALSE)),K218+1,K218)</f>
        <v>8</v>
      </c>
      <c r="L219">
        <f>IF(ISNA(VLOOKUP(F219,F$2:K218,6,FALSE)),K219,VLOOKUP(F219,F$2:K218,6,FALSE))</f>
        <v>8</v>
      </c>
      <c r="N219" t="str">
        <f t="shared" si="40"/>
        <v>08.044</v>
      </c>
      <c r="O219" t="s">
        <v>608</v>
      </c>
      <c r="P219" t="s">
        <v>24</v>
      </c>
      <c r="Q219" t="str">
        <f t="shared" si="41"/>
        <v>数据分析</v>
      </c>
      <c r="R219" t="s">
        <v>24</v>
      </c>
      <c r="S219" t="str">
        <f t="shared" si="42"/>
        <v>数据分析_绩效审查</v>
      </c>
      <c r="T219" t="s">
        <v>24</v>
      </c>
      <c r="U219" t="str">
        <f t="shared" si="43"/>
        <v>9.6 控制资源</v>
      </c>
      <c r="V219" t="s">
        <v>24</v>
      </c>
      <c r="W219" t="str">
        <f t="shared" si="46"/>
        <v>|</v>
      </c>
      <c r="X219" t="str">
        <f t="shared" si="44"/>
        <v/>
      </c>
      <c r="Y219" t="str">
        <f t="shared" si="47"/>
        <v>|</v>
      </c>
      <c r="Z219" t="str">
        <f t="shared" si="45"/>
        <v/>
      </c>
      <c r="AA219" t="str">
        <f t="shared" si="48"/>
        <v>|</v>
      </c>
      <c r="AB219" t="str">
        <f t="shared" si="49"/>
        <v>9.6 控制资源</v>
      </c>
      <c r="AC219" t="str">
        <f t="shared" si="50"/>
        <v>|</v>
      </c>
    </row>
    <row r="220" spans="2:29">
      <c r="B220" s="2" t="s">
        <v>72</v>
      </c>
      <c r="C220" t="str">
        <f t="shared" si="39"/>
        <v>数据分析_绩效审查</v>
      </c>
      <c r="F220" t="s">
        <v>335</v>
      </c>
      <c r="G220" s="3" t="s">
        <v>412</v>
      </c>
      <c r="H220">
        <f>IF(ISNA(VLOOKUP(C220,C$2:C219,1,FALSE)),H219+1,H219)</f>
        <v>44</v>
      </c>
      <c r="I220">
        <f>IF(ISNA(VLOOKUP(C220,C$2:H219,6,FALSE)),H220,VLOOKUP(C220,C$2:H219,6,FALSE))</f>
        <v>44</v>
      </c>
      <c r="K220">
        <f>IF(ISNA(VLOOKUP(F220,F$2:F219,1,FALSE)),K219+1,K219)</f>
        <v>8</v>
      </c>
      <c r="L220">
        <f>IF(ISNA(VLOOKUP(F220,F$2:K219,6,FALSE)),K220,VLOOKUP(F220,F$2:K219,6,FALSE))</f>
        <v>8</v>
      </c>
      <c r="N220" t="str">
        <f t="shared" si="40"/>
        <v>08.044</v>
      </c>
      <c r="O220" t="s">
        <v>608</v>
      </c>
      <c r="P220" t="s">
        <v>24</v>
      </c>
      <c r="Q220" t="str">
        <f t="shared" si="41"/>
        <v>数据分析</v>
      </c>
      <c r="R220" t="s">
        <v>24</v>
      </c>
      <c r="S220" t="str">
        <f t="shared" si="42"/>
        <v>数据分析_绩效审查</v>
      </c>
      <c r="T220" t="s">
        <v>24</v>
      </c>
      <c r="U220" t="str">
        <f t="shared" si="43"/>
        <v>12.3 控制采购</v>
      </c>
      <c r="V220" t="s">
        <v>24</v>
      </c>
      <c r="W220" t="str">
        <f t="shared" si="46"/>
        <v>|</v>
      </c>
      <c r="X220" t="str">
        <f t="shared" si="44"/>
        <v/>
      </c>
      <c r="Y220" t="str">
        <f t="shared" si="47"/>
        <v>|</v>
      </c>
      <c r="Z220" t="str">
        <f t="shared" si="45"/>
        <v/>
      </c>
      <c r="AA220" t="str">
        <f t="shared" si="48"/>
        <v>|</v>
      </c>
      <c r="AB220" t="str">
        <f t="shared" si="49"/>
        <v>12.3 控制采购</v>
      </c>
      <c r="AC220" t="str">
        <f t="shared" si="50"/>
        <v>|</v>
      </c>
    </row>
    <row r="221" spans="2:29">
      <c r="B221" s="2" t="s">
        <v>282</v>
      </c>
      <c r="C221" t="str">
        <f t="shared" si="39"/>
        <v>数据分析_质量成本</v>
      </c>
      <c r="F221" s="4" t="s">
        <v>335</v>
      </c>
      <c r="G221" s="3" t="s">
        <v>419</v>
      </c>
      <c r="H221">
        <f>IF(ISNA(VLOOKUP(C221,C$2:C220,1,FALSE)),H220+1,H220)</f>
        <v>45</v>
      </c>
      <c r="I221">
        <f>IF(ISNA(VLOOKUP(C221,C$2:H220,6,FALSE)),H221,VLOOKUP(C221,C$2:H220,6,FALSE))</f>
        <v>45</v>
      </c>
      <c r="K221">
        <f>IF(ISNA(VLOOKUP(F221,F$2:F220,1,FALSE)),K220+1,K220)</f>
        <v>8</v>
      </c>
      <c r="L221">
        <f>IF(ISNA(VLOOKUP(F221,F$2:K220,6,FALSE)),K221,VLOOKUP(F221,F$2:K220,6,FALSE))</f>
        <v>8</v>
      </c>
      <c r="N221" t="str">
        <f t="shared" si="40"/>
        <v>08.045</v>
      </c>
      <c r="O221" t="s">
        <v>609</v>
      </c>
      <c r="P221" t="s">
        <v>24</v>
      </c>
      <c r="Q221" t="str">
        <f t="shared" si="41"/>
        <v>数据分析</v>
      </c>
      <c r="R221" t="s">
        <v>24</v>
      </c>
      <c r="S221" t="str">
        <f t="shared" si="42"/>
        <v>数据分析_质量成本</v>
      </c>
      <c r="T221" t="s">
        <v>24</v>
      </c>
      <c r="U221" t="str">
        <f t="shared" si="43"/>
        <v>7.2 估算成本</v>
      </c>
      <c r="V221" t="s">
        <v>24</v>
      </c>
      <c r="W221" t="str">
        <f t="shared" si="46"/>
        <v>|</v>
      </c>
      <c r="X221" t="str">
        <f t="shared" si="44"/>
        <v/>
      </c>
      <c r="Y221" t="str">
        <f t="shared" si="47"/>
        <v>|</v>
      </c>
      <c r="Z221" t="str">
        <f t="shared" si="45"/>
        <v>数据分析_质量成本</v>
      </c>
      <c r="AA221" t="str">
        <f t="shared" si="48"/>
        <v>|</v>
      </c>
      <c r="AB221" t="str">
        <f t="shared" si="49"/>
        <v>7.2 估算成本</v>
      </c>
      <c r="AC221" t="str">
        <f t="shared" si="50"/>
        <v>|</v>
      </c>
    </row>
    <row r="222" spans="2:29">
      <c r="B222" s="2" t="s">
        <v>283</v>
      </c>
      <c r="C222" t="str">
        <f t="shared" si="39"/>
        <v>数据分析_质量成本</v>
      </c>
      <c r="D222" s="3"/>
      <c r="F222" t="s">
        <v>335</v>
      </c>
      <c r="G222" s="3" t="s">
        <v>419</v>
      </c>
      <c r="H222">
        <f>IF(ISNA(VLOOKUP(C222,C$2:C221,1,FALSE)),H221+1,H221)</f>
        <v>45</v>
      </c>
      <c r="I222">
        <f>IF(ISNA(VLOOKUP(C222,C$2:H221,6,FALSE)),H222,VLOOKUP(C222,C$2:H221,6,FALSE))</f>
        <v>45</v>
      </c>
      <c r="K222">
        <f>IF(ISNA(VLOOKUP(F222,F$2:F221,1,FALSE)),K221+1,K221)</f>
        <v>8</v>
      </c>
      <c r="L222">
        <f>IF(ISNA(VLOOKUP(F222,F$2:K221,6,FALSE)),K222,VLOOKUP(F222,F$2:K221,6,FALSE))</f>
        <v>8</v>
      </c>
      <c r="N222" t="str">
        <f t="shared" si="40"/>
        <v>08.045</v>
      </c>
      <c r="O222" t="s">
        <v>609</v>
      </c>
      <c r="P222" t="s">
        <v>24</v>
      </c>
      <c r="Q222" t="str">
        <f t="shared" si="41"/>
        <v>数据分析</v>
      </c>
      <c r="R222" t="s">
        <v>24</v>
      </c>
      <c r="S222" t="str">
        <f t="shared" si="42"/>
        <v>数据分析_质量成本</v>
      </c>
      <c r="T222" t="s">
        <v>24</v>
      </c>
      <c r="U222" t="str">
        <f t="shared" si="43"/>
        <v>8.1 规划质量管理</v>
      </c>
      <c r="V222" t="s">
        <v>24</v>
      </c>
      <c r="W222" t="str">
        <f t="shared" si="46"/>
        <v>|</v>
      </c>
      <c r="X222" t="str">
        <f t="shared" si="44"/>
        <v/>
      </c>
      <c r="Y222" t="str">
        <f t="shared" si="47"/>
        <v>|</v>
      </c>
      <c r="Z222" t="str">
        <f t="shared" si="45"/>
        <v/>
      </c>
      <c r="AA222" t="str">
        <f t="shared" si="48"/>
        <v>|</v>
      </c>
      <c r="AB222" t="str">
        <f t="shared" si="49"/>
        <v>8.1 规划质量管理</v>
      </c>
      <c r="AC222" t="str">
        <f t="shared" si="50"/>
        <v>|</v>
      </c>
    </row>
    <row r="223" spans="2:29">
      <c r="B223" s="2" t="s">
        <v>284</v>
      </c>
      <c r="C223" t="str">
        <f t="shared" si="39"/>
        <v>数据分析_过程分析</v>
      </c>
      <c r="F223" t="s">
        <v>335</v>
      </c>
      <c r="G223" s="3" t="s">
        <v>438</v>
      </c>
      <c r="H223">
        <f>IF(ISNA(VLOOKUP(C223,C$2:C222,1,FALSE)),H222+1,H222)</f>
        <v>46</v>
      </c>
      <c r="I223">
        <f>IF(ISNA(VLOOKUP(C223,C$2:H222,6,FALSE)),H223,VLOOKUP(C223,C$2:H222,6,FALSE))</f>
        <v>46</v>
      </c>
      <c r="K223">
        <f>IF(ISNA(VLOOKUP(F223,F$2:F222,1,FALSE)),K222+1,K222)</f>
        <v>8</v>
      </c>
      <c r="L223">
        <f>IF(ISNA(VLOOKUP(F223,F$2:K222,6,FALSE)),K223,VLOOKUP(F223,F$2:K222,6,FALSE))</f>
        <v>8</v>
      </c>
      <c r="N223" t="str">
        <f t="shared" si="40"/>
        <v>08.046</v>
      </c>
      <c r="O223" t="s">
        <v>610</v>
      </c>
      <c r="P223" t="s">
        <v>24</v>
      </c>
      <c r="Q223" t="str">
        <f t="shared" si="41"/>
        <v>数据分析</v>
      </c>
      <c r="R223" t="s">
        <v>24</v>
      </c>
      <c r="S223" t="str">
        <f t="shared" si="42"/>
        <v>数据分析_过程分析</v>
      </c>
      <c r="T223" t="s">
        <v>24</v>
      </c>
      <c r="U223" t="str">
        <f t="shared" si="43"/>
        <v>8.2 管理质量</v>
      </c>
      <c r="V223" t="s">
        <v>24</v>
      </c>
      <c r="W223" t="str">
        <f t="shared" si="46"/>
        <v>|</v>
      </c>
      <c r="X223" t="str">
        <f t="shared" si="44"/>
        <v/>
      </c>
      <c r="Y223" t="str">
        <f t="shared" si="47"/>
        <v>|</v>
      </c>
      <c r="Z223" t="str">
        <f t="shared" si="45"/>
        <v>数据分析_过程分析</v>
      </c>
      <c r="AA223" t="str">
        <f t="shared" si="48"/>
        <v>|</v>
      </c>
      <c r="AB223" t="str">
        <f t="shared" si="49"/>
        <v>8.2 管理质量</v>
      </c>
      <c r="AC223" t="str">
        <f t="shared" si="50"/>
        <v>|</v>
      </c>
    </row>
    <row r="224" spans="2:29">
      <c r="B224" s="2" t="s">
        <v>292</v>
      </c>
      <c r="C224" t="str">
        <f t="shared" si="39"/>
        <v>数据分析_相关方分析</v>
      </c>
      <c r="F224" t="s">
        <v>335</v>
      </c>
      <c r="G224" s="3" t="s">
        <v>516</v>
      </c>
      <c r="H224">
        <f>IF(ISNA(VLOOKUP(C224,C$2:C223,1,FALSE)),H223+1,H223)</f>
        <v>47</v>
      </c>
      <c r="I224">
        <f>IF(ISNA(VLOOKUP(C224,C$2:H223,6,FALSE)),H224,VLOOKUP(C224,C$2:H223,6,FALSE))</f>
        <v>47</v>
      </c>
      <c r="K224">
        <f>IF(ISNA(VLOOKUP(F224,F$2:F223,1,FALSE)),K223+1,K223)</f>
        <v>8</v>
      </c>
      <c r="L224">
        <f>IF(ISNA(VLOOKUP(F224,F$2:K223,6,FALSE)),K224,VLOOKUP(F224,F$2:K223,6,FALSE))</f>
        <v>8</v>
      </c>
      <c r="N224" t="str">
        <f t="shared" si="40"/>
        <v>08.047</v>
      </c>
      <c r="O224" t="s">
        <v>611</v>
      </c>
      <c r="P224" t="s">
        <v>24</v>
      </c>
      <c r="Q224" t="str">
        <f t="shared" si="41"/>
        <v>数据分析</v>
      </c>
      <c r="R224" t="s">
        <v>24</v>
      </c>
      <c r="S224" t="str">
        <f t="shared" si="42"/>
        <v>数据分析_相关方分析</v>
      </c>
      <c r="T224" t="s">
        <v>24</v>
      </c>
      <c r="U224" t="str">
        <f t="shared" si="43"/>
        <v>11.1 规划风险管理</v>
      </c>
      <c r="V224" t="s">
        <v>24</v>
      </c>
      <c r="W224" t="str">
        <f t="shared" si="46"/>
        <v>|</v>
      </c>
      <c r="X224" t="str">
        <f t="shared" si="44"/>
        <v/>
      </c>
      <c r="Y224" t="str">
        <f t="shared" si="47"/>
        <v>|</v>
      </c>
      <c r="Z224" t="str">
        <f t="shared" si="45"/>
        <v>数据分析_相关方分析</v>
      </c>
      <c r="AA224" t="str">
        <f t="shared" si="48"/>
        <v>|</v>
      </c>
      <c r="AB224" t="str">
        <f t="shared" si="49"/>
        <v>11.1 规划风险管理</v>
      </c>
      <c r="AC224" t="str">
        <f t="shared" si="50"/>
        <v>|</v>
      </c>
    </row>
    <row r="225" spans="2:29">
      <c r="B225" s="2" t="s">
        <v>299</v>
      </c>
      <c r="C225" t="str">
        <f t="shared" si="39"/>
        <v>数据分析_相关方分析</v>
      </c>
      <c r="F225" t="s">
        <v>335</v>
      </c>
      <c r="G225" s="3" t="s">
        <v>516</v>
      </c>
      <c r="H225">
        <f>IF(ISNA(VLOOKUP(C225,C$2:C224,1,FALSE)),H224+1,H224)</f>
        <v>47</v>
      </c>
      <c r="I225">
        <f>IF(ISNA(VLOOKUP(C225,C$2:H224,6,FALSE)),H225,VLOOKUP(C225,C$2:H224,6,FALSE))</f>
        <v>47</v>
      </c>
      <c r="K225">
        <f>IF(ISNA(VLOOKUP(F225,F$2:F224,1,FALSE)),K224+1,K224)</f>
        <v>8</v>
      </c>
      <c r="L225">
        <f>IF(ISNA(VLOOKUP(F225,F$2:K224,6,FALSE)),K225,VLOOKUP(F225,F$2:K224,6,FALSE))</f>
        <v>8</v>
      </c>
      <c r="N225" t="str">
        <f t="shared" si="40"/>
        <v>08.047</v>
      </c>
      <c r="O225" t="s">
        <v>611</v>
      </c>
      <c r="P225" t="s">
        <v>24</v>
      </c>
      <c r="Q225" t="str">
        <f t="shared" si="41"/>
        <v>数据分析</v>
      </c>
      <c r="R225" t="s">
        <v>24</v>
      </c>
      <c r="S225" t="str">
        <f t="shared" si="42"/>
        <v>数据分析_相关方分析</v>
      </c>
      <c r="T225" t="s">
        <v>24</v>
      </c>
      <c r="U225" t="str">
        <f t="shared" si="43"/>
        <v>13.1 识别相关方</v>
      </c>
      <c r="V225" t="s">
        <v>24</v>
      </c>
      <c r="W225" t="str">
        <f t="shared" si="46"/>
        <v>|</v>
      </c>
      <c r="X225" t="str">
        <f t="shared" si="44"/>
        <v/>
      </c>
      <c r="Y225" t="str">
        <f t="shared" si="47"/>
        <v>|</v>
      </c>
      <c r="Z225" t="str">
        <f t="shared" si="45"/>
        <v/>
      </c>
      <c r="AA225" t="str">
        <f t="shared" si="48"/>
        <v>|</v>
      </c>
      <c r="AB225" t="str">
        <f t="shared" si="49"/>
        <v>13.1 识别相关方</v>
      </c>
      <c r="AC225" t="str">
        <f t="shared" si="50"/>
        <v>|</v>
      </c>
    </row>
    <row r="226" spans="2:29">
      <c r="B226" s="2" t="s">
        <v>302</v>
      </c>
      <c r="C226" t="str">
        <f t="shared" si="39"/>
        <v>数据分析_相关方分析</v>
      </c>
      <c r="F226" t="s">
        <v>335</v>
      </c>
      <c r="G226" s="3" t="s">
        <v>516</v>
      </c>
      <c r="H226">
        <f>IF(ISNA(VLOOKUP(C226,C$2:C225,1,FALSE)),H225+1,H225)</f>
        <v>47</v>
      </c>
      <c r="I226">
        <f>IF(ISNA(VLOOKUP(C226,C$2:H225,6,FALSE)),H226,VLOOKUP(C226,C$2:H225,6,FALSE))</f>
        <v>47</v>
      </c>
      <c r="K226">
        <f>IF(ISNA(VLOOKUP(F226,F$2:F225,1,FALSE)),K225+1,K225)</f>
        <v>8</v>
      </c>
      <c r="L226">
        <f>IF(ISNA(VLOOKUP(F226,F$2:K225,6,FALSE)),K226,VLOOKUP(F226,F$2:K225,6,FALSE))</f>
        <v>8</v>
      </c>
      <c r="N226" t="str">
        <f t="shared" si="40"/>
        <v>08.047</v>
      </c>
      <c r="O226" t="s">
        <v>611</v>
      </c>
      <c r="P226" t="s">
        <v>24</v>
      </c>
      <c r="Q226" t="str">
        <f t="shared" si="41"/>
        <v>数据分析</v>
      </c>
      <c r="R226" t="s">
        <v>24</v>
      </c>
      <c r="S226" t="str">
        <f t="shared" si="42"/>
        <v>数据分析_相关方分析</v>
      </c>
      <c r="T226" t="s">
        <v>24</v>
      </c>
      <c r="U226" t="str">
        <f t="shared" si="43"/>
        <v>13.4 监督相关方参与</v>
      </c>
      <c r="V226" t="s">
        <v>24</v>
      </c>
      <c r="W226" t="str">
        <f t="shared" si="46"/>
        <v>|</v>
      </c>
      <c r="X226" t="str">
        <f t="shared" si="44"/>
        <v/>
      </c>
      <c r="Y226" t="str">
        <f t="shared" si="47"/>
        <v>|</v>
      </c>
      <c r="Z226" t="str">
        <f t="shared" si="45"/>
        <v/>
      </c>
      <c r="AA226" t="str">
        <f t="shared" si="48"/>
        <v>|</v>
      </c>
      <c r="AB226" t="str">
        <f t="shared" si="49"/>
        <v>13.4 监督相关方参与</v>
      </c>
      <c r="AC226" t="str">
        <f t="shared" si="50"/>
        <v>|</v>
      </c>
    </row>
    <row r="227" spans="2:29">
      <c r="B227" s="2" t="s">
        <v>293</v>
      </c>
      <c r="C227" t="str">
        <f t="shared" si="39"/>
        <v>数据分析_假设条件和制约因素分析</v>
      </c>
      <c r="F227" t="s">
        <v>335</v>
      </c>
      <c r="G227" s="3" t="s">
        <v>517</v>
      </c>
      <c r="H227">
        <f>IF(ISNA(VLOOKUP(C227,C$2:C226,1,FALSE)),H226+1,H226)</f>
        <v>48</v>
      </c>
      <c r="I227">
        <f>IF(ISNA(VLOOKUP(C227,C$2:H226,6,FALSE)),H227,VLOOKUP(C227,C$2:H226,6,FALSE))</f>
        <v>48</v>
      </c>
      <c r="K227">
        <f>IF(ISNA(VLOOKUP(F227,F$2:F226,1,FALSE)),K226+1,K226)</f>
        <v>8</v>
      </c>
      <c r="L227">
        <f>IF(ISNA(VLOOKUP(F227,F$2:K226,6,FALSE)),K227,VLOOKUP(F227,F$2:K226,6,FALSE))</f>
        <v>8</v>
      </c>
      <c r="N227" t="str">
        <f t="shared" si="40"/>
        <v>08.048</v>
      </c>
      <c r="O227" t="s">
        <v>612</v>
      </c>
      <c r="P227" t="s">
        <v>24</v>
      </c>
      <c r="Q227" t="str">
        <f t="shared" si="41"/>
        <v>数据分析</v>
      </c>
      <c r="R227" t="s">
        <v>24</v>
      </c>
      <c r="S227" t="str">
        <f t="shared" si="42"/>
        <v>数据分析_假设条件和制约因素分析</v>
      </c>
      <c r="T227" t="s">
        <v>24</v>
      </c>
      <c r="U227" t="str">
        <f t="shared" si="43"/>
        <v>11.2 识别风险</v>
      </c>
      <c r="V227" t="s">
        <v>24</v>
      </c>
      <c r="W227" t="str">
        <f t="shared" si="46"/>
        <v>|</v>
      </c>
      <c r="X227" t="str">
        <f t="shared" si="44"/>
        <v/>
      </c>
      <c r="Y227" t="str">
        <f t="shared" si="47"/>
        <v>|</v>
      </c>
      <c r="Z227" t="str">
        <f t="shared" si="45"/>
        <v>数据分析_假设条件和制约因素分析</v>
      </c>
      <c r="AA227" t="str">
        <f t="shared" si="48"/>
        <v>|</v>
      </c>
      <c r="AB227" t="str">
        <f t="shared" si="49"/>
        <v>11.2 识别风险</v>
      </c>
      <c r="AC227" t="str">
        <f t="shared" si="50"/>
        <v>|</v>
      </c>
    </row>
    <row r="228" spans="2:29">
      <c r="B228" s="2" t="s">
        <v>300</v>
      </c>
      <c r="C228" t="str">
        <f t="shared" si="39"/>
        <v>数据分析_假设条件和制约因素分析</v>
      </c>
      <c r="F228" t="s">
        <v>335</v>
      </c>
      <c r="G228" s="3" t="s">
        <v>517</v>
      </c>
      <c r="H228">
        <f>IF(ISNA(VLOOKUP(C228,C$2:C227,1,FALSE)),H227+1,H227)</f>
        <v>48</v>
      </c>
      <c r="I228">
        <f>IF(ISNA(VLOOKUP(C228,C$2:H227,6,FALSE)),H228,VLOOKUP(C228,C$2:H227,6,FALSE))</f>
        <v>48</v>
      </c>
      <c r="K228">
        <f>IF(ISNA(VLOOKUP(F228,F$2:F227,1,FALSE)),K227+1,K227)</f>
        <v>8</v>
      </c>
      <c r="L228">
        <f>IF(ISNA(VLOOKUP(F228,F$2:K227,6,FALSE)),K228,VLOOKUP(F228,F$2:K227,6,FALSE))</f>
        <v>8</v>
      </c>
      <c r="N228" t="str">
        <f t="shared" si="40"/>
        <v>08.048</v>
      </c>
      <c r="O228" t="s">
        <v>612</v>
      </c>
      <c r="P228" t="s">
        <v>24</v>
      </c>
      <c r="Q228" t="str">
        <f t="shared" si="41"/>
        <v>数据分析</v>
      </c>
      <c r="R228" t="s">
        <v>24</v>
      </c>
      <c r="S228" t="str">
        <f t="shared" si="42"/>
        <v>数据分析_假设条件和制约因素分析</v>
      </c>
      <c r="T228" t="s">
        <v>24</v>
      </c>
      <c r="U228" t="str">
        <f t="shared" si="43"/>
        <v>13.2 规划相关方参与</v>
      </c>
      <c r="V228" t="s">
        <v>24</v>
      </c>
      <c r="W228" t="str">
        <f t="shared" si="46"/>
        <v>|</v>
      </c>
      <c r="X228" t="str">
        <f t="shared" si="44"/>
        <v/>
      </c>
      <c r="Y228" t="str">
        <f t="shared" si="47"/>
        <v>|</v>
      </c>
      <c r="Z228" t="str">
        <f t="shared" si="45"/>
        <v/>
      </c>
      <c r="AA228" t="str">
        <f t="shared" si="48"/>
        <v>|</v>
      </c>
      <c r="AB228" t="str">
        <f t="shared" si="49"/>
        <v>13.2 规划相关方参与</v>
      </c>
      <c r="AC228" t="str">
        <f t="shared" si="50"/>
        <v>|</v>
      </c>
    </row>
    <row r="229" spans="2:29">
      <c r="B229" s="2" t="s">
        <v>293</v>
      </c>
      <c r="C229" t="str">
        <f t="shared" si="39"/>
        <v>数据分析_SWOT分析</v>
      </c>
      <c r="F229" t="s">
        <v>335</v>
      </c>
      <c r="G229" s="3" t="s">
        <v>518</v>
      </c>
      <c r="H229">
        <f>IF(ISNA(VLOOKUP(C229,C$2:C228,1,FALSE)),H228+1,H228)</f>
        <v>49</v>
      </c>
      <c r="I229">
        <f>IF(ISNA(VLOOKUP(C229,C$2:H228,6,FALSE)),H229,VLOOKUP(C229,C$2:H228,6,FALSE))</f>
        <v>49</v>
      </c>
      <c r="K229">
        <f>IF(ISNA(VLOOKUP(F229,F$2:F228,1,FALSE)),K228+1,K228)</f>
        <v>8</v>
      </c>
      <c r="L229">
        <f>IF(ISNA(VLOOKUP(F229,F$2:K228,6,FALSE)),K229,VLOOKUP(F229,F$2:K228,6,FALSE))</f>
        <v>8</v>
      </c>
      <c r="N229" t="str">
        <f t="shared" si="40"/>
        <v>08.049</v>
      </c>
      <c r="O229" t="s">
        <v>613</v>
      </c>
      <c r="P229" t="s">
        <v>24</v>
      </c>
      <c r="Q229" t="str">
        <f t="shared" si="41"/>
        <v>数据分析</v>
      </c>
      <c r="R229" t="s">
        <v>24</v>
      </c>
      <c r="S229" t="str">
        <f t="shared" si="42"/>
        <v>数据分析_SWOT分析</v>
      </c>
      <c r="T229" t="s">
        <v>24</v>
      </c>
      <c r="U229" t="str">
        <f t="shared" si="43"/>
        <v>11.2 识别风险</v>
      </c>
      <c r="V229" t="s">
        <v>24</v>
      </c>
      <c r="W229" t="str">
        <f t="shared" si="46"/>
        <v>|</v>
      </c>
      <c r="X229" t="str">
        <f t="shared" si="44"/>
        <v/>
      </c>
      <c r="Y229" t="str">
        <f t="shared" si="47"/>
        <v>|</v>
      </c>
      <c r="Z229" t="str">
        <f t="shared" si="45"/>
        <v>数据分析_SWOT分析</v>
      </c>
      <c r="AA229" t="str">
        <f t="shared" si="48"/>
        <v>|</v>
      </c>
      <c r="AB229" t="str">
        <f t="shared" si="49"/>
        <v>11.2 识别风险</v>
      </c>
      <c r="AC229" t="str">
        <f t="shared" si="50"/>
        <v>|</v>
      </c>
    </row>
    <row r="230" spans="2:29">
      <c r="B230" s="2" t="s">
        <v>294</v>
      </c>
      <c r="C230" t="str">
        <f t="shared" si="39"/>
        <v>数据分析_风险数据质量评估</v>
      </c>
      <c r="F230" t="s">
        <v>335</v>
      </c>
      <c r="G230" s="3" t="s">
        <v>521</v>
      </c>
      <c r="H230">
        <f>IF(ISNA(VLOOKUP(C230,C$2:C229,1,FALSE)),H229+1,H229)</f>
        <v>50</v>
      </c>
      <c r="I230">
        <f>IF(ISNA(VLOOKUP(C230,C$2:H229,6,FALSE)),H230,VLOOKUP(C230,C$2:H229,6,FALSE))</f>
        <v>50</v>
      </c>
      <c r="K230">
        <f>IF(ISNA(VLOOKUP(F230,F$2:F229,1,FALSE)),K229+1,K229)</f>
        <v>8</v>
      </c>
      <c r="L230">
        <f>IF(ISNA(VLOOKUP(F230,F$2:K229,6,FALSE)),K230,VLOOKUP(F230,F$2:K229,6,FALSE))</f>
        <v>8</v>
      </c>
      <c r="N230" t="str">
        <f t="shared" si="40"/>
        <v>08.050</v>
      </c>
      <c r="O230" t="s">
        <v>614</v>
      </c>
      <c r="P230" t="s">
        <v>24</v>
      </c>
      <c r="Q230" t="str">
        <f t="shared" si="41"/>
        <v>数据分析</v>
      </c>
      <c r="R230" t="s">
        <v>24</v>
      </c>
      <c r="S230" t="str">
        <f t="shared" si="42"/>
        <v>数据分析_风险数据质量评估</v>
      </c>
      <c r="T230" t="s">
        <v>24</v>
      </c>
      <c r="U230" t="str">
        <f t="shared" si="43"/>
        <v>11.3 实施定性风险分析</v>
      </c>
      <c r="V230" t="s">
        <v>24</v>
      </c>
      <c r="W230" t="str">
        <f t="shared" si="46"/>
        <v>|</v>
      </c>
      <c r="X230" t="str">
        <f t="shared" si="44"/>
        <v/>
      </c>
      <c r="Y230" t="str">
        <f t="shared" si="47"/>
        <v>|</v>
      </c>
      <c r="Z230" t="str">
        <f t="shared" si="45"/>
        <v>数据分析_风险数据质量评估</v>
      </c>
      <c r="AA230" t="str">
        <f t="shared" si="48"/>
        <v>|</v>
      </c>
      <c r="AB230" t="str">
        <f t="shared" si="49"/>
        <v>11.3 实施定性风险分析</v>
      </c>
      <c r="AC230" t="str">
        <f t="shared" si="50"/>
        <v>|</v>
      </c>
    </row>
    <row r="231" spans="2:29">
      <c r="B231" s="2" t="s">
        <v>294</v>
      </c>
      <c r="C231" t="str">
        <f t="shared" si="39"/>
        <v>数据分析_风险概率和影响评估</v>
      </c>
      <c r="F231" t="s">
        <v>335</v>
      </c>
      <c r="G231" s="3" t="s">
        <v>522</v>
      </c>
      <c r="H231">
        <f>IF(ISNA(VLOOKUP(C231,C$2:C230,1,FALSE)),H230+1,H230)</f>
        <v>51</v>
      </c>
      <c r="I231">
        <f>IF(ISNA(VLOOKUP(C231,C$2:H230,6,FALSE)),H231,VLOOKUP(C231,C$2:H230,6,FALSE))</f>
        <v>51</v>
      </c>
      <c r="K231">
        <f>IF(ISNA(VLOOKUP(F231,F$2:F230,1,FALSE)),K230+1,K230)</f>
        <v>8</v>
      </c>
      <c r="L231">
        <f>IF(ISNA(VLOOKUP(F231,F$2:K230,6,FALSE)),K231,VLOOKUP(F231,F$2:K230,6,FALSE))</f>
        <v>8</v>
      </c>
      <c r="N231" t="str">
        <f t="shared" si="40"/>
        <v>08.051</v>
      </c>
      <c r="O231" t="s">
        <v>615</v>
      </c>
      <c r="P231" t="s">
        <v>24</v>
      </c>
      <c r="Q231" t="str">
        <f t="shared" si="41"/>
        <v>数据分析</v>
      </c>
      <c r="R231" t="s">
        <v>24</v>
      </c>
      <c r="S231" t="str">
        <f t="shared" si="42"/>
        <v>数据分析_风险概率和影响评估</v>
      </c>
      <c r="T231" t="s">
        <v>24</v>
      </c>
      <c r="U231" t="str">
        <f t="shared" si="43"/>
        <v>11.3 实施定性风险分析</v>
      </c>
      <c r="V231" t="s">
        <v>24</v>
      </c>
      <c r="W231" t="str">
        <f t="shared" si="46"/>
        <v>|</v>
      </c>
      <c r="X231" t="str">
        <f t="shared" si="44"/>
        <v/>
      </c>
      <c r="Y231" t="str">
        <f t="shared" si="47"/>
        <v>|</v>
      </c>
      <c r="Z231" t="str">
        <f t="shared" si="45"/>
        <v>数据分析_风险概率和影响评估</v>
      </c>
      <c r="AA231" t="str">
        <f t="shared" si="48"/>
        <v>|</v>
      </c>
      <c r="AB231" t="str">
        <f t="shared" si="49"/>
        <v>11.3 实施定性风险分析</v>
      </c>
      <c r="AC231" t="str">
        <f t="shared" si="50"/>
        <v>|</v>
      </c>
    </row>
    <row r="232" spans="2:29">
      <c r="B232" s="2" t="s">
        <v>294</v>
      </c>
      <c r="C232" t="str">
        <f t="shared" si="39"/>
        <v>数据分析_其他风险参数评估</v>
      </c>
      <c r="F232" t="s">
        <v>335</v>
      </c>
      <c r="G232" s="3" t="s">
        <v>523</v>
      </c>
      <c r="H232">
        <f>IF(ISNA(VLOOKUP(C232,C$2:C231,1,FALSE)),H231+1,H231)</f>
        <v>52</v>
      </c>
      <c r="I232">
        <f>IF(ISNA(VLOOKUP(C232,C$2:H231,6,FALSE)),H232,VLOOKUP(C232,C$2:H231,6,FALSE))</f>
        <v>52</v>
      </c>
      <c r="K232">
        <f>IF(ISNA(VLOOKUP(F232,F$2:F231,1,FALSE)),K231+1,K231)</f>
        <v>8</v>
      </c>
      <c r="L232">
        <f>IF(ISNA(VLOOKUP(F232,F$2:K231,6,FALSE)),K232,VLOOKUP(F232,F$2:K231,6,FALSE))</f>
        <v>8</v>
      </c>
      <c r="N232" t="str">
        <f t="shared" si="40"/>
        <v>08.052</v>
      </c>
      <c r="O232" t="s">
        <v>616</v>
      </c>
      <c r="P232" t="s">
        <v>24</v>
      </c>
      <c r="Q232" t="str">
        <f t="shared" si="41"/>
        <v>数据分析</v>
      </c>
      <c r="R232" t="s">
        <v>24</v>
      </c>
      <c r="S232" t="str">
        <f t="shared" si="42"/>
        <v>数据分析_其他风险参数评估</v>
      </c>
      <c r="T232" t="s">
        <v>24</v>
      </c>
      <c r="U232" t="str">
        <f t="shared" si="43"/>
        <v>11.3 实施定性风险分析</v>
      </c>
      <c r="V232" t="s">
        <v>24</v>
      </c>
      <c r="W232" t="str">
        <f t="shared" si="46"/>
        <v>|</v>
      </c>
      <c r="X232" t="str">
        <f t="shared" si="44"/>
        <v/>
      </c>
      <c r="Y232" t="str">
        <f t="shared" si="47"/>
        <v>|</v>
      </c>
      <c r="Z232" t="str">
        <f t="shared" si="45"/>
        <v>数据分析_其他风险参数评估</v>
      </c>
      <c r="AA232" t="str">
        <f t="shared" si="48"/>
        <v>|</v>
      </c>
      <c r="AB232" t="str">
        <f t="shared" si="49"/>
        <v>11.3 实施定性风险分析</v>
      </c>
      <c r="AC232" t="str">
        <f t="shared" si="50"/>
        <v>|</v>
      </c>
    </row>
    <row r="233" spans="2:29">
      <c r="B233" s="2" t="s">
        <v>295</v>
      </c>
      <c r="C233" t="str">
        <f t="shared" si="39"/>
        <v>数据分析_敏感性分析</v>
      </c>
      <c r="F233" t="s">
        <v>335</v>
      </c>
      <c r="G233" s="3" t="s">
        <v>531</v>
      </c>
      <c r="H233">
        <f>IF(ISNA(VLOOKUP(C233,C$2:C232,1,FALSE)),H232+1,H232)</f>
        <v>53</v>
      </c>
      <c r="I233">
        <f>IF(ISNA(VLOOKUP(C233,C$2:H232,6,FALSE)),H233,VLOOKUP(C233,C$2:H232,6,FALSE))</f>
        <v>53</v>
      </c>
      <c r="K233">
        <f>IF(ISNA(VLOOKUP(F233,F$2:F232,1,FALSE)),K232+1,K232)</f>
        <v>8</v>
      </c>
      <c r="L233">
        <f>IF(ISNA(VLOOKUP(F233,F$2:K232,6,FALSE)),K233,VLOOKUP(F233,F$2:K232,6,FALSE))</f>
        <v>8</v>
      </c>
      <c r="N233" t="str">
        <f t="shared" si="40"/>
        <v>08.053</v>
      </c>
      <c r="O233" t="s">
        <v>617</v>
      </c>
      <c r="P233" t="s">
        <v>24</v>
      </c>
      <c r="Q233" t="str">
        <f t="shared" si="41"/>
        <v>数据分析</v>
      </c>
      <c r="R233" t="s">
        <v>24</v>
      </c>
      <c r="S233" t="str">
        <f t="shared" si="42"/>
        <v>数据分析_敏感性分析</v>
      </c>
      <c r="T233" t="s">
        <v>24</v>
      </c>
      <c r="U233" t="str">
        <f t="shared" si="43"/>
        <v>11.4 实施定量风险分析</v>
      </c>
      <c r="V233" t="s">
        <v>24</v>
      </c>
      <c r="W233" t="str">
        <f t="shared" si="46"/>
        <v>|</v>
      </c>
      <c r="X233" t="str">
        <f t="shared" si="44"/>
        <v/>
      </c>
      <c r="Y233" t="str">
        <f t="shared" si="47"/>
        <v>|</v>
      </c>
      <c r="Z233" t="str">
        <f t="shared" si="45"/>
        <v>数据分析_敏感性分析</v>
      </c>
      <c r="AA233" t="str">
        <f t="shared" si="48"/>
        <v>|</v>
      </c>
      <c r="AB233" t="str">
        <f t="shared" si="49"/>
        <v>11.4 实施定量风险分析</v>
      </c>
      <c r="AC233" t="str">
        <f t="shared" si="50"/>
        <v>|</v>
      </c>
    </row>
    <row r="234" spans="2:29">
      <c r="B234" s="2" t="s">
        <v>295</v>
      </c>
      <c r="C234" t="str">
        <f t="shared" si="39"/>
        <v>数据分析_决策树分析</v>
      </c>
      <c r="F234" t="s">
        <v>335</v>
      </c>
      <c r="G234" s="3" t="s">
        <v>532</v>
      </c>
      <c r="H234">
        <f>IF(ISNA(VLOOKUP(C234,C$2:C233,1,FALSE)),H233+1,H233)</f>
        <v>54</v>
      </c>
      <c r="I234">
        <f>IF(ISNA(VLOOKUP(C234,C$2:H233,6,FALSE)),H234,VLOOKUP(C234,C$2:H233,6,FALSE))</f>
        <v>54</v>
      </c>
      <c r="K234">
        <f>IF(ISNA(VLOOKUP(F234,F$2:F233,1,FALSE)),K233+1,K233)</f>
        <v>8</v>
      </c>
      <c r="L234">
        <f>IF(ISNA(VLOOKUP(F234,F$2:K233,6,FALSE)),K234,VLOOKUP(F234,F$2:K233,6,FALSE))</f>
        <v>8</v>
      </c>
      <c r="N234" t="str">
        <f t="shared" si="40"/>
        <v>08.054</v>
      </c>
      <c r="O234" t="s">
        <v>618</v>
      </c>
      <c r="P234" t="s">
        <v>24</v>
      </c>
      <c r="Q234" t="str">
        <f t="shared" si="41"/>
        <v>数据分析</v>
      </c>
      <c r="R234" t="s">
        <v>24</v>
      </c>
      <c r="S234" t="str">
        <f t="shared" si="42"/>
        <v>数据分析_决策树分析</v>
      </c>
      <c r="T234" t="s">
        <v>24</v>
      </c>
      <c r="U234" t="str">
        <f t="shared" si="43"/>
        <v>11.4 实施定量风险分析</v>
      </c>
      <c r="V234" t="s">
        <v>24</v>
      </c>
      <c r="W234" t="str">
        <f t="shared" si="46"/>
        <v>|</v>
      </c>
      <c r="X234" t="str">
        <f t="shared" si="44"/>
        <v/>
      </c>
      <c r="Y234" t="str">
        <f t="shared" si="47"/>
        <v>|</v>
      </c>
      <c r="Z234" t="str">
        <f t="shared" si="45"/>
        <v>数据分析_决策树分析</v>
      </c>
      <c r="AA234" t="str">
        <f t="shared" si="48"/>
        <v>|</v>
      </c>
      <c r="AB234" t="str">
        <f t="shared" si="49"/>
        <v>11.4 实施定量风险分析</v>
      </c>
      <c r="AC234" t="str">
        <f t="shared" si="50"/>
        <v>|</v>
      </c>
    </row>
    <row r="235" spans="2:29">
      <c r="B235" s="2" t="s">
        <v>295</v>
      </c>
      <c r="C235" t="str">
        <f t="shared" si="39"/>
        <v>数据分析_影响图</v>
      </c>
      <c r="F235" t="s">
        <v>335</v>
      </c>
      <c r="G235" s="3" t="s">
        <v>533</v>
      </c>
      <c r="H235">
        <f>IF(ISNA(VLOOKUP(C235,C$2:C234,1,FALSE)),H234+1,H234)</f>
        <v>55</v>
      </c>
      <c r="I235">
        <f>IF(ISNA(VLOOKUP(C235,C$2:H234,6,FALSE)),H235,VLOOKUP(C235,C$2:H234,6,FALSE))</f>
        <v>55</v>
      </c>
      <c r="K235">
        <f>IF(ISNA(VLOOKUP(F235,F$2:F234,1,FALSE)),K234+1,K234)</f>
        <v>8</v>
      </c>
      <c r="L235">
        <f>IF(ISNA(VLOOKUP(F235,F$2:K234,6,FALSE)),K235,VLOOKUP(F235,F$2:K234,6,FALSE))</f>
        <v>8</v>
      </c>
      <c r="N235" t="str">
        <f t="shared" si="40"/>
        <v>08.055</v>
      </c>
      <c r="O235" t="s">
        <v>619</v>
      </c>
      <c r="P235" t="s">
        <v>24</v>
      </c>
      <c r="Q235" t="str">
        <f t="shared" si="41"/>
        <v>数据分析</v>
      </c>
      <c r="R235" t="s">
        <v>24</v>
      </c>
      <c r="S235" t="str">
        <f t="shared" si="42"/>
        <v>数据分析_影响图</v>
      </c>
      <c r="T235" t="s">
        <v>24</v>
      </c>
      <c r="U235" t="str">
        <f t="shared" si="43"/>
        <v>11.4 实施定量风险分析</v>
      </c>
      <c r="V235" t="s">
        <v>24</v>
      </c>
      <c r="W235" t="str">
        <f t="shared" si="46"/>
        <v>|</v>
      </c>
      <c r="X235" t="str">
        <f t="shared" si="44"/>
        <v/>
      </c>
      <c r="Y235" t="str">
        <f t="shared" si="47"/>
        <v>|</v>
      </c>
      <c r="Z235" t="str">
        <f t="shared" si="45"/>
        <v>数据分析_影响图</v>
      </c>
      <c r="AA235" t="str">
        <f t="shared" si="48"/>
        <v>|</v>
      </c>
      <c r="AB235" t="str">
        <f t="shared" si="49"/>
        <v>11.4 实施定量风险分析</v>
      </c>
      <c r="AC235" t="str">
        <f t="shared" si="50"/>
        <v>|</v>
      </c>
    </row>
    <row r="236" spans="2:29">
      <c r="B236" s="2" t="s">
        <v>296</v>
      </c>
      <c r="C236" t="str">
        <f t="shared" si="39"/>
        <v>数据分析_技术绩效分析</v>
      </c>
      <c r="F236" t="s">
        <v>335</v>
      </c>
      <c r="G236" s="3" t="s">
        <v>544</v>
      </c>
      <c r="H236">
        <f>IF(ISNA(VLOOKUP(C236,C$2:C235,1,FALSE)),H235+1,H235)</f>
        <v>56</v>
      </c>
      <c r="I236">
        <f>IF(ISNA(VLOOKUP(C236,C$2:H235,6,FALSE)),H236,VLOOKUP(C236,C$2:H235,6,FALSE))</f>
        <v>56</v>
      </c>
      <c r="K236">
        <f>IF(ISNA(VLOOKUP(F236,F$2:F235,1,FALSE)),K235+1,K235)</f>
        <v>8</v>
      </c>
      <c r="L236">
        <f>IF(ISNA(VLOOKUP(F236,F$2:K235,6,FALSE)),K236,VLOOKUP(F236,F$2:K235,6,FALSE))</f>
        <v>8</v>
      </c>
      <c r="N236" t="str">
        <f t="shared" si="40"/>
        <v>08.056</v>
      </c>
      <c r="O236" t="s">
        <v>620</v>
      </c>
      <c r="P236" t="s">
        <v>24</v>
      </c>
      <c r="Q236" t="str">
        <f t="shared" si="41"/>
        <v>数据分析</v>
      </c>
      <c r="R236" t="s">
        <v>24</v>
      </c>
      <c r="S236" t="str">
        <f t="shared" si="42"/>
        <v>数据分析_技术绩效分析</v>
      </c>
      <c r="T236" t="s">
        <v>24</v>
      </c>
      <c r="U236" t="str">
        <f t="shared" si="43"/>
        <v>11.7 监督风险</v>
      </c>
      <c r="V236" t="s">
        <v>24</v>
      </c>
      <c r="W236" t="str">
        <f t="shared" si="46"/>
        <v>|</v>
      </c>
      <c r="X236" t="str">
        <f t="shared" si="44"/>
        <v/>
      </c>
      <c r="Y236" t="str">
        <f t="shared" si="47"/>
        <v>|</v>
      </c>
      <c r="Z236" t="str">
        <f t="shared" si="45"/>
        <v>数据分析_技术绩效分析</v>
      </c>
      <c r="AA236" t="str">
        <f t="shared" si="48"/>
        <v>|</v>
      </c>
      <c r="AB236" t="str">
        <f t="shared" si="49"/>
        <v>11.7 监督风险</v>
      </c>
      <c r="AC236" t="str">
        <f t="shared" si="50"/>
        <v>|</v>
      </c>
    </row>
    <row r="237" spans="2:29">
      <c r="B237" s="2" t="s">
        <v>40</v>
      </c>
      <c r="C237" t="str">
        <f t="shared" si="39"/>
        <v>数据分析_自制或外购分析</v>
      </c>
      <c r="F237" t="s">
        <v>335</v>
      </c>
      <c r="G237" s="3" t="s">
        <v>547</v>
      </c>
      <c r="H237">
        <f>IF(ISNA(VLOOKUP(C237,C$2:C236,1,FALSE)),H236+1,H236)</f>
        <v>57</v>
      </c>
      <c r="I237">
        <f>IF(ISNA(VLOOKUP(C237,C$2:H236,6,FALSE)),H237,VLOOKUP(C237,C$2:H236,6,FALSE))</f>
        <v>57</v>
      </c>
      <c r="K237">
        <f>IF(ISNA(VLOOKUP(F237,F$2:F236,1,FALSE)),K236+1,K236)</f>
        <v>8</v>
      </c>
      <c r="L237">
        <f>IF(ISNA(VLOOKUP(F237,F$2:K236,6,FALSE)),K237,VLOOKUP(F237,F$2:K236,6,FALSE))</f>
        <v>8</v>
      </c>
      <c r="N237" t="str">
        <f t="shared" si="40"/>
        <v>08.057</v>
      </c>
      <c r="O237" t="s">
        <v>621</v>
      </c>
      <c r="P237" t="s">
        <v>24</v>
      </c>
      <c r="Q237" t="str">
        <f t="shared" si="41"/>
        <v>数据分析</v>
      </c>
      <c r="R237" t="s">
        <v>24</v>
      </c>
      <c r="S237" t="str">
        <f t="shared" si="42"/>
        <v>数据分析_自制或外购分析</v>
      </c>
      <c r="T237" t="s">
        <v>24</v>
      </c>
      <c r="U237" t="str">
        <f t="shared" si="43"/>
        <v>12.1 规划采购管理</v>
      </c>
      <c r="V237" t="s">
        <v>24</v>
      </c>
      <c r="W237" t="str">
        <f t="shared" si="46"/>
        <v>|</v>
      </c>
      <c r="X237" t="str">
        <f t="shared" si="44"/>
        <v/>
      </c>
      <c r="Y237" t="str">
        <f t="shared" si="47"/>
        <v>|</v>
      </c>
      <c r="Z237" t="str">
        <f t="shared" si="45"/>
        <v>数据分析_自制或外购分析</v>
      </c>
      <c r="AA237" t="str">
        <f t="shared" si="48"/>
        <v>|</v>
      </c>
      <c r="AB237" t="str">
        <f t="shared" si="49"/>
        <v>12.1 规划采购管理</v>
      </c>
      <c r="AC237" t="str">
        <f t="shared" si="50"/>
        <v>|</v>
      </c>
    </row>
    <row r="238" spans="2:29">
      <c r="B238" s="2" t="s">
        <v>21</v>
      </c>
      <c r="C238" t="str">
        <f t="shared" si="39"/>
        <v>数据分析_建议书评价</v>
      </c>
      <c r="F238" t="s">
        <v>335</v>
      </c>
      <c r="G238" s="3" t="s">
        <v>553</v>
      </c>
      <c r="H238">
        <f>IF(ISNA(VLOOKUP(C238,C$2:C237,1,FALSE)),H237+1,H237)</f>
        <v>58</v>
      </c>
      <c r="I238">
        <f>IF(ISNA(VLOOKUP(C238,C$2:H237,6,FALSE)),H238,VLOOKUP(C238,C$2:H237,6,FALSE))</f>
        <v>58</v>
      </c>
      <c r="K238">
        <f>IF(ISNA(VLOOKUP(F238,F$2:F237,1,FALSE)),K237+1,K237)</f>
        <v>8</v>
      </c>
      <c r="L238">
        <f>IF(ISNA(VLOOKUP(F238,F$2:K237,6,FALSE)),K238,VLOOKUP(F238,F$2:K237,6,FALSE))</f>
        <v>8</v>
      </c>
      <c r="N238" t="str">
        <f t="shared" si="40"/>
        <v>08.058</v>
      </c>
      <c r="O238" t="s">
        <v>622</v>
      </c>
      <c r="P238" t="s">
        <v>24</v>
      </c>
      <c r="Q238" t="str">
        <f t="shared" si="41"/>
        <v>数据分析</v>
      </c>
      <c r="R238" t="s">
        <v>24</v>
      </c>
      <c r="S238" t="str">
        <f t="shared" si="42"/>
        <v>数据分析_建议书评价</v>
      </c>
      <c r="T238" t="s">
        <v>24</v>
      </c>
      <c r="U238" t="str">
        <f t="shared" si="43"/>
        <v>12.2 实施采购</v>
      </c>
      <c r="V238" t="s">
        <v>24</v>
      </c>
      <c r="W238" t="str">
        <f t="shared" si="46"/>
        <v>|</v>
      </c>
      <c r="X238" t="str">
        <f t="shared" si="44"/>
        <v/>
      </c>
      <c r="Y238" t="str">
        <f t="shared" si="47"/>
        <v>|</v>
      </c>
      <c r="Z238" t="str">
        <f t="shared" si="45"/>
        <v>数据分析_建议书评价</v>
      </c>
      <c r="AA238" t="str">
        <f t="shared" si="48"/>
        <v>|</v>
      </c>
      <c r="AB238" t="str">
        <f t="shared" si="49"/>
        <v>12.2 实施采购</v>
      </c>
      <c r="AC238" t="str">
        <f t="shared" si="50"/>
        <v>|</v>
      </c>
    </row>
    <row r="239" spans="2:29">
      <c r="B239" s="2" t="s">
        <v>2</v>
      </c>
      <c r="C239" t="str">
        <f t="shared" si="39"/>
        <v>决策</v>
      </c>
      <c r="F239" s="4" t="s">
        <v>343</v>
      </c>
      <c r="H239">
        <f>IF(ISNA(VLOOKUP(C239,C$2:C238,1,FALSE)),H238+1,H238)</f>
        <v>59</v>
      </c>
      <c r="I239">
        <f>IF(ISNA(VLOOKUP(C239,C$2:H238,6,FALSE)),H239,VLOOKUP(C239,C$2:H238,6,FALSE))</f>
        <v>59</v>
      </c>
      <c r="K239">
        <f>IF(ISNA(VLOOKUP(F239,F$2:F238,1,FALSE)),K238+1,K238)</f>
        <v>9</v>
      </c>
      <c r="L239">
        <f>IF(ISNA(VLOOKUP(F239,F$2:K238,6,FALSE)),K239,VLOOKUP(F239,F$2:K238,6,FALSE))</f>
        <v>9</v>
      </c>
      <c r="N239" t="str">
        <f t="shared" si="40"/>
        <v>09.059</v>
      </c>
      <c r="O239" t="s">
        <v>623</v>
      </c>
      <c r="P239" t="s">
        <v>24</v>
      </c>
      <c r="Q239" t="str">
        <f t="shared" si="41"/>
        <v>决策</v>
      </c>
      <c r="R239" t="s">
        <v>24</v>
      </c>
      <c r="S239" t="str">
        <f t="shared" si="42"/>
        <v>决策</v>
      </c>
      <c r="T239" t="s">
        <v>24</v>
      </c>
      <c r="U239" t="str">
        <f t="shared" si="43"/>
        <v>4.5 监控项目工作</v>
      </c>
      <c r="V239" t="s">
        <v>24</v>
      </c>
      <c r="W239" t="str">
        <f t="shared" si="46"/>
        <v>|</v>
      </c>
      <c r="X239" t="str">
        <f t="shared" si="44"/>
        <v>[决策](工具-决策)</v>
      </c>
      <c r="Y239" t="str">
        <f t="shared" si="47"/>
        <v>|</v>
      </c>
      <c r="Z239" t="str">
        <f t="shared" si="45"/>
        <v>决策</v>
      </c>
      <c r="AA239" t="str">
        <f t="shared" si="48"/>
        <v>|</v>
      </c>
      <c r="AB239" t="str">
        <f t="shared" si="49"/>
        <v>4.5 监控项目工作</v>
      </c>
      <c r="AC239" t="str">
        <f t="shared" si="50"/>
        <v>|</v>
      </c>
    </row>
    <row r="240" spans="2:29">
      <c r="B240" s="2" t="s">
        <v>278</v>
      </c>
      <c r="C240" t="str">
        <f t="shared" si="39"/>
        <v>决策</v>
      </c>
      <c r="F240" s="4" t="s">
        <v>343</v>
      </c>
      <c r="H240">
        <f>IF(ISNA(VLOOKUP(C240,C$2:C239,1,FALSE)),H239+1,H239)</f>
        <v>59</v>
      </c>
      <c r="I240">
        <f>IF(ISNA(VLOOKUP(C240,C$2:H239,6,FALSE)),H240,VLOOKUP(C240,C$2:H239,6,FALSE))</f>
        <v>59</v>
      </c>
      <c r="K240">
        <f>IF(ISNA(VLOOKUP(F240,F$2:F239,1,FALSE)),K239+1,K239)</f>
        <v>9</v>
      </c>
      <c r="L240">
        <f>IF(ISNA(VLOOKUP(F240,F$2:K239,6,FALSE)),K240,VLOOKUP(F240,F$2:K239,6,FALSE))</f>
        <v>9</v>
      </c>
      <c r="N240" t="str">
        <f t="shared" si="40"/>
        <v>09.059</v>
      </c>
      <c r="O240" t="s">
        <v>623</v>
      </c>
      <c r="P240" t="s">
        <v>24</v>
      </c>
      <c r="Q240" t="str">
        <f t="shared" si="41"/>
        <v>决策</v>
      </c>
      <c r="R240" t="s">
        <v>24</v>
      </c>
      <c r="S240" t="str">
        <f t="shared" si="42"/>
        <v>决策</v>
      </c>
      <c r="T240" t="s">
        <v>24</v>
      </c>
      <c r="U240" t="str">
        <f t="shared" si="43"/>
        <v>6.4 估算活动持续时间</v>
      </c>
      <c r="V240" t="s">
        <v>24</v>
      </c>
      <c r="W240" t="str">
        <f t="shared" si="46"/>
        <v>|</v>
      </c>
      <c r="X240" t="str">
        <f t="shared" si="44"/>
        <v/>
      </c>
      <c r="Y240" t="str">
        <f t="shared" si="47"/>
        <v>|</v>
      </c>
      <c r="Z240" t="str">
        <f t="shared" si="45"/>
        <v/>
      </c>
      <c r="AA240" t="str">
        <f t="shared" si="48"/>
        <v>|</v>
      </c>
      <c r="AB240" t="str">
        <f t="shared" si="49"/>
        <v>6.4 估算活动持续时间</v>
      </c>
      <c r="AC240" t="str">
        <f t="shared" si="50"/>
        <v>|</v>
      </c>
    </row>
    <row r="241" spans="2:29">
      <c r="B241" s="2" t="s">
        <v>3</v>
      </c>
      <c r="C241" t="str">
        <f t="shared" si="39"/>
        <v>决策_投票</v>
      </c>
      <c r="F241" s="4" t="s">
        <v>343</v>
      </c>
      <c r="G241" s="3" t="s">
        <v>348</v>
      </c>
      <c r="H241">
        <f>IF(ISNA(VLOOKUP(C241,C$2:C240,1,FALSE)),H240+1,H240)</f>
        <v>60</v>
      </c>
      <c r="I241">
        <f>IF(ISNA(VLOOKUP(C241,C$2:H240,6,FALSE)),H241,VLOOKUP(C241,C$2:H240,6,FALSE))</f>
        <v>60</v>
      </c>
      <c r="K241">
        <f>IF(ISNA(VLOOKUP(F241,F$2:F240,1,FALSE)),K240+1,K240)</f>
        <v>9</v>
      </c>
      <c r="L241">
        <f>IF(ISNA(VLOOKUP(F241,F$2:K240,6,FALSE)),K241,VLOOKUP(F241,F$2:K240,6,FALSE))</f>
        <v>9</v>
      </c>
      <c r="N241" t="str">
        <f t="shared" si="40"/>
        <v>09.060</v>
      </c>
      <c r="O241" t="s">
        <v>624</v>
      </c>
      <c r="P241" t="s">
        <v>24</v>
      </c>
      <c r="Q241" t="str">
        <f t="shared" si="41"/>
        <v>决策</v>
      </c>
      <c r="R241" t="s">
        <v>24</v>
      </c>
      <c r="S241" t="str">
        <f t="shared" si="42"/>
        <v>决策_投票</v>
      </c>
      <c r="T241" t="s">
        <v>24</v>
      </c>
      <c r="U241" t="str">
        <f t="shared" si="43"/>
        <v>4.6 实施整体变更控制</v>
      </c>
      <c r="V241" t="s">
        <v>24</v>
      </c>
      <c r="W241" t="str">
        <f t="shared" si="46"/>
        <v>|</v>
      </c>
      <c r="X241" t="str">
        <f t="shared" si="44"/>
        <v/>
      </c>
      <c r="Y241" t="str">
        <f t="shared" si="47"/>
        <v>|</v>
      </c>
      <c r="Z241" t="str">
        <f t="shared" si="45"/>
        <v>决策_投票</v>
      </c>
      <c r="AA241" t="str">
        <f t="shared" si="48"/>
        <v>|</v>
      </c>
      <c r="AB241" t="str">
        <f t="shared" si="49"/>
        <v>4.6 实施整体变更控制</v>
      </c>
      <c r="AC241" t="str">
        <f t="shared" si="50"/>
        <v>|</v>
      </c>
    </row>
    <row r="242" spans="2:29">
      <c r="B242" s="2" t="s">
        <v>271</v>
      </c>
      <c r="C242" t="str">
        <f t="shared" si="39"/>
        <v>决策_投票</v>
      </c>
      <c r="F242" s="4" t="s">
        <v>343</v>
      </c>
      <c r="G242" s="3" t="s">
        <v>348</v>
      </c>
      <c r="H242">
        <f>IF(ISNA(VLOOKUP(C242,C$2:C241,1,FALSE)),H241+1,H241)</f>
        <v>60</v>
      </c>
      <c r="I242">
        <f>IF(ISNA(VLOOKUP(C242,C$2:H241,6,FALSE)),H242,VLOOKUP(C242,C$2:H241,6,FALSE))</f>
        <v>60</v>
      </c>
      <c r="K242">
        <f>IF(ISNA(VLOOKUP(F242,F$2:F241,1,FALSE)),K241+1,K241)</f>
        <v>9</v>
      </c>
      <c r="L242">
        <f>IF(ISNA(VLOOKUP(F242,F$2:K241,6,FALSE)),K242,VLOOKUP(F242,F$2:K241,6,FALSE))</f>
        <v>9</v>
      </c>
      <c r="N242" t="str">
        <f t="shared" si="40"/>
        <v>09.060</v>
      </c>
      <c r="O242" t="s">
        <v>624</v>
      </c>
      <c r="P242" t="s">
        <v>24</v>
      </c>
      <c r="Q242" t="str">
        <f t="shared" si="41"/>
        <v>决策</v>
      </c>
      <c r="R242" t="s">
        <v>24</v>
      </c>
      <c r="S242" t="str">
        <f t="shared" si="42"/>
        <v>决策_投票</v>
      </c>
      <c r="T242" t="s">
        <v>24</v>
      </c>
      <c r="U242" t="str">
        <f t="shared" si="43"/>
        <v>5.2 收集需求</v>
      </c>
      <c r="V242" t="s">
        <v>24</v>
      </c>
      <c r="W242" t="str">
        <f t="shared" si="46"/>
        <v>|</v>
      </c>
      <c r="X242" t="str">
        <f t="shared" si="44"/>
        <v/>
      </c>
      <c r="Y242" t="str">
        <f t="shared" si="47"/>
        <v>|</v>
      </c>
      <c r="Z242" t="str">
        <f t="shared" si="45"/>
        <v/>
      </c>
      <c r="AA242" t="str">
        <f t="shared" si="48"/>
        <v>|</v>
      </c>
      <c r="AB242" t="str">
        <f t="shared" si="49"/>
        <v>5.2 收集需求</v>
      </c>
      <c r="AC242" t="str">
        <f t="shared" si="50"/>
        <v>|</v>
      </c>
    </row>
    <row r="243" ht="18" spans="2:29">
      <c r="B243" s="2" t="s">
        <v>36</v>
      </c>
      <c r="C243" t="str">
        <f t="shared" si="39"/>
        <v>决策_投票</v>
      </c>
      <c r="F243" s="5" t="s">
        <v>343</v>
      </c>
      <c r="G243" t="s">
        <v>348</v>
      </c>
      <c r="H243">
        <f>IF(ISNA(VLOOKUP(C243,C$2:C242,1,FALSE)),H242+1,H242)</f>
        <v>60</v>
      </c>
      <c r="I243">
        <f>IF(ISNA(VLOOKUP(C243,C$2:H242,6,FALSE)),H243,VLOOKUP(C243,C$2:H242,6,FALSE))</f>
        <v>60</v>
      </c>
      <c r="K243">
        <f>IF(ISNA(VLOOKUP(F243,F$2:F242,1,FALSE)),K242+1,K242)</f>
        <v>9</v>
      </c>
      <c r="L243">
        <f>IF(ISNA(VLOOKUP(F243,F$2:K242,6,FALSE)),K243,VLOOKUP(F243,F$2:K242,6,FALSE))</f>
        <v>9</v>
      </c>
      <c r="N243" t="str">
        <f t="shared" si="40"/>
        <v>09.060</v>
      </c>
      <c r="O243" t="s">
        <v>624</v>
      </c>
      <c r="P243" t="s">
        <v>24</v>
      </c>
      <c r="Q243" t="str">
        <f t="shared" si="41"/>
        <v>决策</v>
      </c>
      <c r="R243" t="s">
        <v>24</v>
      </c>
      <c r="S243" t="str">
        <f t="shared" si="42"/>
        <v>决策_投票</v>
      </c>
      <c r="T243" t="s">
        <v>24</v>
      </c>
      <c r="U243" t="str">
        <f t="shared" si="43"/>
        <v>5.5 确认范围</v>
      </c>
      <c r="V243" t="s">
        <v>24</v>
      </c>
      <c r="W243" t="str">
        <f t="shared" si="46"/>
        <v>|</v>
      </c>
      <c r="X243" t="str">
        <f t="shared" si="44"/>
        <v/>
      </c>
      <c r="Y243" t="str">
        <f t="shared" si="47"/>
        <v>|</v>
      </c>
      <c r="Z243" t="str">
        <f t="shared" si="45"/>
        <v/>
      </c>
      <c r="AA243" t="str">
        <f t="shared" si="48"/>
        <v>|</v>
      </c>
      <c r="AB243" t="str">
        <f t="shared" si="49"/>
        <v>5.5 确认范围</v>
      </c>
      <c r="AC243" t="str">
        <f t="shared" si="50"/>
        <v>|</v>
      </c>
    </row>
    <row r="244" spans="2:29">
      <c r="B244" s="2" t="s">
        <v>282</v>
      </c>
      <c r="C244" t="str">
        <f t="shared" si="39"/>
        <v>决策_投票</v>
      </c>
      <c r="F244" s="4" t="s">
        <v>343</v>
      </c>
      <c r="G244" s="3" t="s">
        <v>348</v>
      </c>
      <c r="H244">
        <f>IF(ISNA(VLOOKUP(C244,C$2:C243,1,FALSE)),H243+1,H243)</f>
        <v>60</v>
      </c>
      <c r="I244">
        <f>IF(ISNA(VLOOKUP(C244,C$2:H243,6,FALSE)),H244,VLOOKUP(C244,C$2:H243,6,FALSE))</f>
        <v>60</v>
      </c>
      <c r="K244">
        <f>IF(ISNA(VLOOKUP(F244,F$2:F243,1,FALSE)),K243+1,K243)</f>
        <v>9</v>
      </c>
      <c r="L244">
        <f>IF(ISNA(VLOOKUP(F244,F$2:K243,6,FALSE)),K244,VLOOKUP(F244,F$2:K243,6,FALSE))</f>
        <v>9</v>
      </c>
      <c r="N244" t="str">
        <f t="shared" si="40"/>
        <v>09.060</v>
      </c>
      <c r="O244" t="s">
        <v>624</v>
      </c>
      <c r="P244" t="s">
        <v>24</v>
      </c>
      <c r="Q244" t="str">
        <f t="shared" si="41"/>
        <v>决策</v>
      </c>
      <c r="R244" t="s">
        <v>24</v>
      </c>
      <c r="S244" t="str">
        <f t="shared" si="42"/>
        <v>决策_投票</v>
      </c>
      <c r="T244" t="s">
        <v>24</v>
      </c>
      <c r="U244" t="str">
        <f t="shared" si="43"/>
        <v>7.2 估算成本</v>
      </c>
      <c r="V244" t="s">
        <v>24</v>
      </c>
      <c r="W244" t="str">
        <f t="shared" si="46"/>
        <v>|</v>
      </c>
      <c r="X244" t="str">
        <f t="shared" si="44"/>
        <v/>
      </c>
      <c r="Y244" t="str">
        <f t="shared" si="47"/>
        <v>|</v>
      </c>
      <c r="Z244" t="str">
        <f t="shared" si="45"/>
        <v/>
      </c>
      <c r="AA244" t="str">
        <f t="shared" si="48"/>
        <v>|</v>
      </c>
      <c r="AB244" t="str">
        <f t="shared" si="49"/>
        <v>7.2 估算成本</v>
      </c>
      <c r="AC244" t="str">
        <f t="shared" si="50"/>
        <v>|</v>
      </c>
    </row>
    <row r="245" spans="2:29">
      <c r="B245" s="2" t="s">
        <v>302</v>
      </c>
      <c r="C245" t="str">
        <f t="shared" si="39"/>
        <v>决策_投票</v>
      </c>
      <c r="F245" t="s">
        <v>343</v>
      </c>
      <c r="G245" s="3" t="s">
        <v>348</v>
      </c>
      <c r="H245">
        <f>IF(ISNA(VLOOKUP(C245,C$2:C244,1,FALSE)),H244+1,H244)</f>
        <v>60</v>
      </c>
      <c r="I245">
        <f>IF(ISNA(VLOOKUP(C245,C$2:H244,6,FALSE)),H245,VLOOKUP(C245,C$2:H244,6,FALSE))</f>
        <v>60</v>
      </c>
      <c r="K245">
        <f>IF(ISNA(VLOOKUP(F245,F$2:F244,1,FALSE)),K244+1,K244)</f>
        <v>9</v>
      </c>
      <c r="L245">
        <f>IF(ISNA(VLOOKUP(F245,F$2:K244,6,FALSE)),K245,VLOOKUP(F245,F$2:K244,6,FALSE))</f>
        <v>9</v>
      </c>
      <c r="N245" t="str">
        <f t="shared" si="40"/>
        <v>09.060</v>
      </c>
      <c r="O245" t="s">
        <v>624</v>
      </c>
      <c r="P245" t="s">
        <v>24</v>
      </c>
      <c r="Q245" t="str">
        <f t="shared" si="41"/>
        <v>决策</v>
      </c>
      <c r="R245" t="s">
        <v>24</v>
      </c>
      <c r="S245" t="str">
        <f t="shared" si="42"/>
        <v>决策_投票</v>
      </c>
      <c r="T245" t="s">
        <v>24</v>
      </c>
      <c r="U245" t="str">
        <f t="shared" si="43"/>
        <v>13.4 监督相关方参与</v>
      </c>
      <c r="V245" t="s">
        <v>24</v>
      </c>
      <c r="W245" t="str">
        <f t="shared" si="46"/>
        <v>|</v>
      </c>
      <c r="X245" t="str">
        <f t="shared" si="44"/>
        <v/>
      </c>
      <c r="Y245" t="str">
        <f t="shared" si="47"/>
        <v>|</v>
      </c>
      <c r="Z245" t="str">
        <f t="shared" si="45"/>
        <v/>
      </c>
      <c r="AA245" t="str">
        <f t="shared" si="48"/>
        <v>|</v>
      </c>
      <c r="AB245" t="str">
        <f t="shared" si="49"/>
        <v>13.4 监督相关方参与</v>
      </c>
      <c r="AC245" t="str">
        <f t="shared" si="50"/>
        <v>|</v>
      </c>
    </row>
    <row r="246" spans="2:29">
      <c r="B246" s="2" t="s">
        <v>3</v>
      </c>
      <c r="C246" t="str">
        <f t="shared" si="39"/>
        <v>决策_独裁型决策制定</v>
      </c>
      <c r="F246" s="4" t="s">
        <v>343</v>
      </c>
      <c r="G246" s="3" t="s">
        <v>350</v>
      </c>
      <c r="H246">
        <f>IF(ISNA(VLOOKUP(C246,C$2:C245,1,FALSE)),H245+1,H245)</f>
        <v>61</v>
      </c>
      <c r="I246">
        <f>IF(ISNA(VLOOKUP(C246,C$2:H245,6,FALSE)),H246,VLOOKUP(C246,C$2:H245,6,FALSE))</f>
        <v>61</v>
      </c>
      <c r="K246">
        <f>IF(ISNA(VLOOKUP(F246,F$2:F245,1,FALSE)),K245+1,K245)</f>
        <v>9</v>
      </c>
      <c r="L246">
        <f>IF(ISNA(VLOOKUP(F246,F$2:K245,6,FALSE)),K246,VLOOKUP(F246,F$2:K245,6,FALSE))</f>
        <v>9</v>
      </c>
      <c r="N246" t="str">
        <f t="shared" si="40"/>
        <v>09.061</v>
      </c>
      <c r="O246" t="s">
        <v>625</v>
      </c>
      <c r="P246" t="s">
        <v>24</v>
      </c>
      <c r="Q246" t="str">
        <f t="shared" si="41"/>
        <v>决策</v>
      </c>
      <c r="R246" t="s">
        <v>24</v>
      </c>
      <c r="S246" t="str">
        <f t="shared" si="42"/>
        <v>决策_独裁型决策制定</v>
      </c>
      <c r="T246" t="s">
        <v>24</v>
      </c>
      <c r="U246" t="str">
        <f t="shared" si="43"/>
        <v>4.6 实施整体变更控制</v>
      </c>
      <c r="V246" t="s">
        <v>24</v>
      </c>
      <c r="W246" t="str">
        <f t="shared" si="46"/>
        <v>|</v>
      </c>
      <c r="X246" t="str">
        <f t="shared" si="44"/>
        <v/>
      </c>
      <c r="Y246" t="str">
        <f t="shared" si="47"/>
        <v>|</v>
      </c>
      <c r="Z246" t="str">
        <f t="shared" si="45"/>
        <v>决策_独裁型决策制定</v>
      </c>
      <c r="AA246" t="str">
        <f t="shared" si="48"/>
        <v>|</v>
      </c>
      <c r="AB246" t="str">
        <f t="shared" si="49"/>
        <v>4.6 实施整体变更控制</v>
      </c>
      <c r="AC246" t="str">
        <f t="shared" si="50"/>
        <v>|</v>
      </c>
    </row>
    <row r="247" spans="2:29">
      <c r="B247" s="2" t="s">
        <v>3</v>
      </c>
      <c r="C247" t="str">
        <f t="shared" si="39"/>
        <v>决策_多标准决策分析</v>
      </c>
      <c r="F247" s="4" t="s">
        <v>343</v>
      </c>
      <c r="G247" s="3" t="s">
        <v>351</v>
      </c>
      <c r="H247">
        <f>IF(ISNA(VLOOKUP(C247,C$2:C246,1,FALSE)),H246+1,H246)</f>
        <v>62</v>
      </c>
      <c r="I247">
        <f>IF(ISNA(VLOOKUP(C247,C$2:H246,6,FALSE)),H247,VLOOKUP(C247,C$2:H246,6,FALSE))</f>
        <v>62</v>
      </c>
      <c r="K247">
        <f>IF(ISNA(VLOOKUP(F247,F$2:F246,1,FALSE)),K246+1,K246)</f>
        <v>9</v>
      </c>
      <c r="L247">
        <f>IF(ISNA(VLOOKUP(F247,F$2:K246,6,FALSE)),K247,VLOOKUP(F247,F$2:K246,6,FALSE))</f>
        <v>9</v>
      </c>
      <c r="N247" t="str">
        <f t="shared" si="40"/>
        <v>09.062</v>
      </c>
      <c r="O247" t="s">
        <v>626</v>
      </c>
      <c r="P247" t="s">
        <v>24</v>
      </c>
      <c r="Q247" t="str">
        <f t="shared" si="41"/>
        <v>决策</v>
      </c>
      <c r="R247" t="s">
        <v>24</v>
      </c>
      <c r="S247" t="str">
        <f t="shared" si="42"/>
        <v>决策_多标准决策分析</v>
      </c>
      <c r="T247" t="s">
        <v>24</v>
      </c>
      <c r="U247" t="str">
        <f t="shared" si="43"/>
        <v>4.6 实施整体变更控制</v>
      </c>
      <c r="V247" t="s">
        <v>24</v>
      </c>
      <c r="W247" t="str">
        <f t="shared" si="46"/>
        <v>|</v>
      </c>
      <c r="X247" t="str">
        <f t="shared" si="44"/>
        <v/>
      </c>
      <c r="Y247" t="str">
        <f t="shared" si="47"/>
        <v>|</v>
      </c>
      <c r="Z247" t="str">
        <f t="shared" si="45"/>
        <v>决策_多标准决策分析</v>
      </c>
      <c r="AA247" t="str">
        <f t="shared" si="48"/>
        <v>|</v>
      </c>
      <c r="AB247" t="str">
        <f t="shared" si="49"/>
        <v>4.6 实施整体变更控制</v>
      </c>
      <c r="AC247" t="str">
        <f t="shared" si="50"/>
        <v>|</v>
      </c>
    </row>
    <row r="248" spans="2:29">
      <c r="B248" s="2" t="s">
        <v>271</v>
      </c>
      <c r="C248" t="str">
        <f t="shared" si="39"/>
        <v>决策_多标准决策分析</v>
      </c>
      <c r="F248" s="4" t="s">
        <v>343</v>
      </c>
      <c r="G248" s="3" t="s">
        <v>351</v>
      </c>
      <c r="H248">
        <f>IF(ISNA(VLOOKUP(C248,C$2:C247,1,FALSE)),H247+1,H247)</f>
        <v>62</v>
      </c>
      <c r="I248">
        <f>IF(ISNA(VLOOKUP(C248,C$2:H247,6,FALSE)),H248,VLOOKUP(C248,C$2:H247,6,FALSE))</f>
        <v>62</v>
      </c>
      <c r="K248">
        <f>IF(ISNA(VLOOKUP(F248,F$2:F247,1,FALSE)),K247+1,K247)</f>
        <v>9</v>
      </c>
      <c r="L248">
        <f>IF(ISNA(VLOOKUP(F248,F$2:K247,6,FALSE)),K248,VLOOKUP(F248,F$2:K247,6,FALSE))</f>
        <v>9</v>
      </c>
      <c r="N248" t="str">
        <f t="shared" si="40"/>
        <v>09.062</v>
      </c>
      <c r="O248" t="s">
        <v>626</v>
      </c>
      <c r="P248" t="s">
        <v>24</v>
      </c>
      <c r="Q248" t="str">
        <f t="shared" si="41"/>
        <v>决策</v>
      </c>
      <c r="R248" t="s">
        <v>24</v>
      </c>
      <c r="S248" t="str">
        <f t="shared" si="42"/>
        <v>决策_多标准决策分析</v>
      </c>
      <c r="T248" t="s">
        <v>24</v>
      </c>
      <c r="U248" t="str">
        <f t="shared" si="43"/>
        <v>5.2 收集需求</v>
      </c>
      <c r="V248" t="s">
        <v>24</v>
      </c>
      <c r="W248" t="str">
        <f t="shared" si="46"/>
        <v>|</v>
      </c>
      <c r="X248" t="str">
        <f t="shared" si="44"/>
        <v/>
      </c>
      <c r="Y248" t="str">
        <f t="shared" si="47"/>
        <v>|</v>
      </c>
      <c r="Z248" t="str">
        <f t="shared" si="45"/>
        <v/>
      </c>
      <c r="AA248" t="str">
        <f t="shared" si="48"/>
        <v>|</v>
      </c>
      <c r="AB248" t="str">
        <f t="shared" si="49"/>
        <v>5.2 收集需求</v>
      </c>
      <c r="AC248" t="str">
        <f t="shared" si="50"/>
        <v>|</v>
      </c>
    </row>
    <row r="249" spans="2:29">
      <c r="B249" s="2" t="s">
        <v>272</v>
      </c>
      <c r="C249" t="str">
        <f t="shared" si="39"/>
        <v>决策_多标准决策分析</v>
      </c>
      <c r="F249" s="4" t="s">
        <v>343</v>
      </c>
      <c r="G249" s="3" t="s">
        <v>351</v>
      </c>
      <c r="H249">
        <f>IF(ISNA(VLOOKUP(C249,C$2:C248,1,FALSE)),H248+1,H248)</f>
        <v>62</v>
      </c>
      <c r="I249">
        <f>IF(ISNA(VLOOKUP(C249,C$2:H248,6,FALSE)),H249,VLOOKUP(C249,C$2:H248,6,FALSE))</f>
        <v>62</v>
      </c>
      <c r="K249">
        <f>IF(ISNA(VLOOKUP(F249,F$2:F248,1,FALSE)),K248+1,K248)</f>
        <v>9</v>
      </c>
      <c r="L249">
        <f>IF(ISNA(VLOOKUP(F249,F$2:K248,6,FALSE)),K249,VLOOKUP(F249,F$2:K248,6,FALSE))</f>
        <v>9</v>
      </c>
      <c r="N249" t="str">
        <f t="shared" si="40"/>
        <v>09.062</v>
      </c>
      <c r="O249" t="s">
        <v>626</v>
      </c>
      <c r="P249" t="s">
        <v>24</v>
      </c>
      <c r="Q249" t="str">
        <f t="shared" si="41"/>
        <v>决策</v>
      </c>
      <c r="R249" t="s">
        <v>24</v>
      </c>
      <c r="S249" t="str">
        <f t="shared" si="42"/>
        <v>决策_多标准决策分析</v>
      </c>
      <c r="T249" t="s">
        <v>24</v>
      </c>
      <c r="U249" t="str">
        <f t="shared" si="43"/>
        <v>5.3 定义范围</v>
      </c>
      <c r="V249" t="s">
        <v>24</v>
      </c>
      <c r="W249" t="str">
        <f t="shared" si="46"/>
        <v>|</v>
      </c>
      <c r="X249" t="str">
        <f t="shared" si="44"/>
        <v/>
      </c>
      <c r="Y249" t="str">
        <f t="shared" si="47"/>
        <v>|</v>
      </c>
      <c r="Z249" t="str">
        <f t="shared" si="45"/>
        <v/>
      </c>
      <c r="AA249" t="str">
        <f t="shared" si="48"/>
        <v>|</v>
      </c>
      <c r="AB249" t="str">
        <f t="shared" si="49"/>
        <v>5.3 定义范围</v>
      </c>
      <c r="AC249" t="str">
        <f t="shared" si="50"/>
        <v>|</v>
      </c>
    </row>
    <row r="250" spans="2:29">
      <c r="B250" s="2" t="s">
        <v>283</v>
      </c>
      <c r="C250" t="str">
        <f t="shared" si="39"/>
        <v>决策_多标准决策分析</v>
      </c>
      <c r="D250" s="3"/>
      <c r="F250" t="s">
        <v>343</v>
      </c>
      <c r="G250" s="3" t="s">
        <v>351</v>
      </c>
      <c r="H250">
        <f>IF(ISNA(VLOOKUP(C250,C$2:C249,1,FALSE)),H249+1,H249)</f>
        <v>62</v>
      </c>
      <c r="I250">
        <f>IF(ISNA(VLOOKUP(C250,C$2:H249,6,FALSE)),H250,VLOOKUP(C250,C$2:H249,6,FALSE))</f>
        <v>62</v>
      </c>
      <c r="K250">
        <f>IF(ISNA(VLOOKUP(F250,F$2:F249,1,FALSE)),K249+1,K249)</f>
        <v>9</v>
      </c>
      <c r="L250">
        <f>IF(ISNA(VLOOKUP(F250,F$2:K249,6,FALSE)),K250,VLOOKUP(F250,F$2:K249,6,FALSE))</f>
        <v>9</v>
      </c>
      <c r="N250" t="str">
        <f t="shared" si="40"/>
        <v>09.062</v>
      </c>
      <c r="O250" t="s">
        <v>626</v>
      </c>
      <c r="P250" t="s">
        <v>24</v>
      </c>
      <c r="Q250" t="str">
        <f t="shared" si="41"/>
        <v>决策</v>
      </c>
      <c r="R250" t="s">
        <v>24</v>
      </c>
      <c r="S250" t="str">
        <f t="shared" si="42"/>
        <v>决策_多标准决策分析</v>
      </c>
      <c r="T250" t="s">
        <v>24</v>
      </c>
      <c r="U250" t="str">
        <f t="shared" si="43"/>
        <v>8.1 规划质量管理</v>
      </c>
      <c r="V250" t="s">
        <v>24</v>
      </c>
      <c r="W250" t="str">
        <f t="shared" si="46"/>
        <v>|</v>
      </c>
      <c r="X250" t="str">
        <f t="shared" si="44"/>
        <v/>
      </c>
      <c r="Y250" t="str">
        <f t="shared" si="47"/>
        <v>|</v>
      </c>
      <c r="Z250" t="str">
        <f t="shared" si="45"/>
        <v/>
      </c>
      <c r="AA250" t="str">
        <f t="shared" si="48"/>
        <v>|</v>
      </c>
      <c r="AB250" t="str">
        <f t="shared" si="49"/>
        <v>8.1 规划质量管理</v>
      </c>
      <c r="AC250" t="str">
        <f t="shared" si="50"/>
        <v>|</v>
      </c>
    </row>
    <row r="251" spans="2:29">
      <c r="B251" s="2" t="s">
        <v>284</v>
      </c>
      <c r="C251" t="str">
        <f t="shared" si="39"/>
        <v>决策_多标准决策分析</v>
      </c>
      <c r="F251" t="s">
        <v>343</v>
      </c>
      <c r="G251" s="3" t="s">
        <v>351</v>
      </c>
      <c r="H251">
        <f>IF(ISNA(VLOOKUP(C251,C$2:C250,1,FALSE)),H250+1,H250)</f>
        <v>62</v>
      </c>
      <c r="I251">
        <f>IF(ISNA(VLOOKUP(C251,C$2:H250,6,FALSE)),H251,VLOOKUP(C251,C$2:H250,6,FALSE))</f>
        <v>62</v>
      </c>
      <c r="K251">
        <f>IF(ISNA(VLOOKUP(F251,F$2:F250,1,FALSE)),K250+1,K250)</f>
        <v>9</v>
      </c>
      <c r="L251">
        <f>IF(ISNA(VLOOKUP(F251,F$2:K250,6,FALSE)),K251,VLOOKUP(F251,F$2:K250,6,FALSE))</f>
        <v>9</v>
      </c>
      <c r="N251" t="str">
        <f t="shared" si="40"/>
        <v>09.062</v>
      </c>
      <c r="O251" t="s">
        <v>626</v>
      </c>
      <c r="P251" t="s">
        <v>24</v>
      </c>
      <c r="Q251" t="str">
        <f t="shared" si="41"/>
        <v>决策</v>
      </c>
      <c r="R251" t="s">
        <v>24</v>
      </c>
      <c r="S251" t="str">
        <f t="shared" si="42"/>
        <v>决策_多标准决策分析</v>
      </c>
      <c r="T251" t="s">
        <v>24</v>
      </c>
      <c r="U251" t="str">
        <f t="shared" si="43"/>
        <v>8.2 管理质量</v>
      </c>
      <c r="V251" t="s">
        <v>24</v>
      </c>
      <c r="W251" t="str">
        <f t="shared" si="46"/>
        <v>|</v>
      </c>
      <c r="X251" t="str">
        <f t="shared" si="44"/>
        <v/>
      </c>
      <c r="Y251" t="str">
        <f t="shared" si="47"/>
        <v>|</v>
      </c>
      <c r="Z251" t="str">
        <f t="shared" si="45"/>
        <v/>
      </c>
      <c r="AA251" t="str">
        <f t="shared" si="48"/>
        <v>|</v>
      </c>
      <c r="AB251" t="str">
        <f t="shared" si="49"/>
        <v>8.2 管理质量</v>
      </c>
      <c r="AC251" t="str">
        <f t="shared" si="50"/>
        <v>|</v>
      </c>
    </row>
    <row r="252" spans="2:29">
      <c r="B252" s="2" t="s">
        <v>287</v>
      </c>
      <c r="C252" t="str">
        <f t="shared" si="39"/>
        <v>决策_多标准决策分析</v>
      </c>
      <c r="F252" t="s">
        <v>343</v>
      </c>
      <c r="G252" s="3" t="s">
        <v>351</v>
      </c>
      <c r="H252">
        <f>IF(ISNA(VLOOKUP(C252,C$2:C251,1,FALSE)),H251+1,H251)</f>
        <v>62</v>
      </c>
      <c r="I252">
        <f>IF(ISNA(VLOOKUP(C252,C$2:H251,6,FALSE)),H252,VLOOKUP(C252,C$2:H251,6,FALSE))</f>
        <v>62</v>
      </c>
      <c r="K252">
        <f>IF(ISNA(VLOOKUP(F252,F$2:F251,1,FALSE)),K251+1,K251)</f>
        <v>9</v>
      </c>
      <c r="L252">
        <f>IF(ISNA(VLOOKUP(F252,F$2:K251,6,FALSE)),K252,VLOOKUP(F252,F$2:K251,6,FALSE))</f>
        <v>9</v>
      </c>
      <c r="N252" t="str">
        <f t="shared" si="40"/>
        <v>09.062</v>
      </c>
      <c r="O252" t="s">
        <v>626</v>
      </c>
      <c r="P252" t="s">
        <v>24</v>
      </c>
      <c r="Q252" t="str">
        <f t="shared" si="41"/>
        <v>决策</v>
      </c>
      <c r="R252" t="s">
        <v>24</v>
      </c>
      <c r="S252" t="str">
        <f t="shared" si="42"/>
        <v>决策_多标准决策分析</v>
      </c>
      <c r="T252" t="s">
        <v>24</v>
      </c>
      <c r="U252" t="str">
        <f t="shared" si="43"/>
        <v>9.3 获取资源</v>
      </c>
      <c r="V252" t="s">
        <v>24</v>
      </c>
      <c r="W252" t="str">
        <f t="shared" si="46"/>
        <v>|</v>
      </c>
      <c r="X252" t="str">
        <f t="shared" si="44"/>
        <v/>
      </c>
      <c r="Y252" t="str">
        <f t="shared" si="47"/>
        <v>|</v>
      </c>
      <c r="Z252" t="str">
        <f t="shared" si="45"/>
        <v/>
      </c>
      <c r="AA252" t="str">
        <f t="shared" si="48"/>
        <v>|</v>
      </c>
      <c r="AB252" t="str">
        <f t="shared" si="49"/>
        <v>9.3 获取资源</v>
      </c>
      <c r="AC252" t="str">
        <f t="shared" si="50"/>
        <v>|</v>
      </c>
    </row>
    <row r="253" spans="2:29">
      <c r="B253" s="2" t="s">
        <v>298</v>
      </c>
      <c r="C253" t="str">
        <f t="shared" si="39"/>
        <v>决策_多标准决策分析</v>
      </c>
      <c r="F253" t="s">
        <v>343</v>
      </c>
      <c r="G253" s="3" t="s">
        <v>351</v>
      </c>
      <c r="H253">
        <f>IF(ISNA(VLOOKUP(C253,C$2:C252,1,FALSE)),H252+1,H252)</f>
        <v>62</v>
      </c>
      <c r="I253">
        <f>IF(ISNA(VLOOKUP(C253,C$2:H252,6,FALSE)),H253,VLOOKUP(C253,C$2:H252,6,FALSE))</f>
        <v>62</v>
      </c>
      <c r="K253">
        <f>IF(ISNA(VLOOKUP(F253,F$2:F252,1,FALSE)),K252+1,K252)</f>
        <v>9</v>
      </c>
      <c r="L253">
        <f>IF(ISNA(VLOOKUP(F253,F$2:K252,6,FALSE)),K253,VLOOKUP(F253,F$2:K252,6,FALSE))</f>
        <v>9</v>
      </c>
      <c r="N253" t="str">
        <f t="shared" si="40"/>
        <v>09.062</v>
      </c>
      <c r="O253" t="s">
        <v>626</v>
      </c>
      <c r="P253" t="s">
        <v>24</v>
      </c>
      <c r="Q253" t="str">
        <f t="shared" si="41"/>
        <v>决策</v>
      </c>
      <c r="R253" t="s">
        <v>24</v>
      </c>
      <c r="S253" t="str">
        <f t="shared" si="42"/>
        <v>决策_多标准决策分析</v>
      </c>
      <c r="T253" t="s">
        <v>24</v>
      </c>
      <c r="U253" t="str">
        <f t="shared" si="43"/>
        <v>11.5 规划风险应对</v>
      </c>
      <c r="V253" t="s">
        <v>24</v>
      </c>
      <c r="W253" t="str">
        <f t="shared" si="46"/>
        <v>|</v>
      </c>
      <c r="X253" t="str">
        <f t="shared" si="44"/>
        <v/>
      </c>
      <c r="Y253" t="str">
        <f t="shared" si="47"/>
        <v>|</v>
      </c>
      <c r="Z253" t="str">
        <f t="shared" si="45"/>
        <v/>
      </c>
      <c r="AA253" t="str">
        <f t="shared" si="48"/>
        <v>|</v>
      </c>
      <c r="AB253" t="str">
        <f t="shared" si="49"/>
        <v>11.5 规划风险应对</v>
      </c>
      <c r="AC253" t="str">
        <f t="shared" si="50"/>
        <v>|</v>
      </c>
    </row>
    <row r="254" spans="2:29">
      <c r="B254" s="2" t="s">
        <v>302</v>
      </c>
      <c r="C254" t="str">
        <f t="shared" si="39"/>
        <v>决策_多标准决策分析</v>
      </c>
      <c r="F254" t="s">
        <v>343</v>
      </c>
      <c r="G254" s="3" t="s">
        <v>351</v>
      </c>
      <c r="H254">
        <f>IF(ISNA(VLOOKUP(C254,C$2:C253,1,FALSE)),H253+1,H253)</f>
        <v>62</v>
      </c>
      <c r="I254">
        <f>IF(ISNA(VLOOKUP(C254,C$2:H253,6,FALSE)),H254,VLOOKUP(C254,C$2:H253,6,FALSE))</f>
        <v>62</v>
      </c>
      <c r="K254">
        <f>IF(ISNA(VLOOKUP(F254,F$2:F253,1,FALSE)),K253+1,K253)</f>
        <v>9</v>
      </c>
      <c r="L254">
        <f>IF(ISNA(VLOOKUP(F254,F$2:K253,6,FALSE)),K254,VLOOKUP(F254,F$2:K253,6,FALSE))</f>
        <v>9</v>
      </c>
      <c r="N254" t="str">
        <f t="shared" si="40"/>
        <v>09.062</v>
      </c>
      <c r="O254" t="s">
        <v>626</v>
      </c>
      <c r="P254" t="s">
        <v>24</v>
      </c>
      <c r="Q254" t="str">
        <f t="shared" si="41"/>
        <v>决策</v>
      </c>
      <c r="R254" t="s">
        <v>24</v>
      </c>
      <c r="S254" t="str">
        <f t="shared" si="42"/>
        <v>决策_多标准决策分析</v>
      </c>
      <c r="T254" t="s">
        <v>24</v>
      </c>
      <c r="U254" t="str">
        <f t="shared" si="43"/>
        <v>13.4 监督相关方参与</v>
      </c>
      <c r="V254" t="s">
        <v>24</v>
      </c>
      <c r="W254" t="str">
        <f t="shared" si="46"/>
        <v>|</v>
      </c>
      <c r="X254" t="str">
        <f t="shared" si="44"/>
        <v/>
      </c>
      <c r="Y254" t="str">
        <f t="shared" si="47"/>
        <v>|</v>
      </c>
      <c r="Z254" t="str">
        <f t="shared" si="45"/>
        <v/>
      </c>
      <c r="AA254" t="str">
        <f t="shared" si="48"/>
        <v>|</v>
      </c>
      <c r="AB254" t="str">
        <f t="shared" si="49"/>
        <v>13.4 监督相关方参与</v>
      </c>
      <c r="AC254" t="str">
        <f t="shared" si="50"/>
        <v>|</v>
      </c>
    </row>
    <row r="255" spans="2:29">
      <c r="B255" s="2" t="s">
        <v>300</v>
      </c>
      <c r="C255" t="str">
        <f t="shared" si="39"/>
        <v>决策_优先级排序/分级</v>
      </c>
      <c r="F255" t="s">
        <v>343</v>
      </c>
      <c r="G255" s="3" t="s">
        <v>559</v>
      </c>
      <c r="H255">
        <f>IF(ISNA(VLOOKUP(C255,C$2:C254,1,FALSE)),H254+1,H254)</f>
        <v>63</v>
      </c>
      <c r="I255">
        <f>IF(ISNA(VLOOKUP(C255,C$2:H254,6,FALSE)),H255,VLOOKUP(C255,C$2:H254,6,FALSE))</f>
        <v>63</v>
      </c>
      <c r="K255">
        <f>IF(ISNA(VLOOKUP(F255,F$2:F254,1,FALSE)),K254+1,K254)</f>
        <v>9</v>
      </c>
      <c r="L255">
        <f>IF(ISNA(VLOOKUP(F255,F$2:K254,6,FALSE)),K255,VLOOKUP(F255,F$2:K254,6,FALSE))</f>
        <v>9</v>
      </c>
      <c r="N255" t="str">
        <f t="shared" si="40"/>
        <v>09.063</v>
      </c>
      <c r="O255" t="s">
        <v>627</v>
      </c>
      <c r="P255" t="s">
        <v>24</v>
      </c>
      <c r="Q255" t="str">
        <f t="shared" si="41"/>
        <v>决策</v>
      </c>
      <c r="R255" t="s">
        <v>24</v>
      </c>
      <c r="S255" t="str">
        <f t="shared" si="42"/>
        <v>决策_优先级排序/分级</v>
      </c>
      <c r="T255" t="s">
        <v>24</v>
      </c>
      <c r="U255" t="str">
        <f t="shared" si="43"/>
        <v>13.2 规划相关方参与</v>
      </c>
      <c r="V255" t="s">
        <v>24</v>
      </c>
      <c r="W255" t="str">
        <f t="shared" si="46"/>
        <v>|</v>
      </c>
      <c r="X255" t="str">
        <f t="shared" si="44"/>
        <v/>
      </c>
      <c r="Y255" t="str">
        <f t="shared" si="47"/>
        <v>|</v>
      </c>
      <c r="Z255" t="str">
        <f t="shared" si="45"/>
        <v>决策_优先级排序/分级</v>
      </c>
      <c r="AA255" t="str">
        <f t="shared" si="48"/>
        <v>|</v>
      </c>
      <c r="AB255" t="str">
        <f t="shared" si="49"/>
        <v>13.2 规划相关方参与</v>
      </c>
      <c r="AC255" t="str">
        <f t="shared" si="50"/>
        <v>|</v>
      </c>
    </row>
    <row r="256" ht="29" spans="2:29">
      <c r="B256" s="2" t="s">
        <v>3</v>
      </c>
      <c r="C256" t="str">
        <f t="shared" si="39"/>
        <v>变更控制工具</v>
      </c>
      <c r="F256" s="4" t="s">
        <v>345</v>
      </c>
      <c r="H256">
        <f>IF(ISNA(VLOOKUP(C256,C$2:C255,1,FALSE)),H255+1,H255)</f>
        <v>64</v>
      </c>
      <c r="I256">
        <f>IF(ISNA(VLOOKUP(C256,C$2:H255,6,FALSE)),H256,VLOOKUP(C256,C$2:H255,6,FALSE))</f>
        <v>64</v>
      </c>
      <c r="K256">
        <f>IF(ISNA(VLOOKUP(F256,F$2:F255,1,FALSE)),K255+1,K255)</f>
        <v>10</v>
      </c>
      <c r="L256">
        <f>IF(ISNA(VLOOKUP(F256,F$2:K255,6,FALSE)),K256,VLOOKUP(F256,F$2:K255,6,FALSE))</f>
        <v>10</v>
      </c>
      <c r="N256" t="str">
        <f t="shared" si="40"/>
        <v>10.064</v>
      </c>
      <c r="O256" t="s">
        <v>628</v>
      </c>
      <c r="P256" t="s">
        <v>24</v>
      </c>
      <c r="Q256" t="str">
        <f t="shared" si="41"/>
        <v>变更控制工具</v>
      </c>
      <c r="R256" t="s">
        <v>24</v>
      </c>
      <c r="S256" t="str">
        <f t="shared" si="42"/>
        <v>变更控制工具</v>
      </c>
      <c r="T256" t="s">
        <v>24</v>
      </c>
      <c r="U256" t="str">
        <f t="shared" si="43"/>
        <v>4.6 实施整体变更控制</v>
      </c>
      <c r="V256" t="s">
        <v>24</v>
      </c>
      <c r="W256" t="str">
        <f t="shared" si="46"/>
        <v>|</v>
      </c>
      <c r="X256" t="str">
        <f t="shared" si="44"/>
        <v>[变更控制工具](工具-变更控制工具)</v>
      </c>
      <c r="Y256" t="str">
        <f t="shared" si="47"/>
        <v>|</v>
      </c>
      <c r="Z256" t="str">
        <f t="shared" si="45"/>
        <v>变更控制工具</v>
      </c>
      <c r="AA256" t="str">
        <f t="shared" si="48"/>
        <v>|</v>
      </c>
      <c r="AB256" t="str">
        <f t="shared" si="49"/>
        <v>4.6 实施整体变更控制</v>
      </c>
      <c r="AC256" t="str">
        <f t="shared" si="50"/>
        <v>|</v>
      </c>
    </row>
    <row r="257" spans="2:29">
      <c r="B257" s="2" t="s">
        <v>271</v>
      </c>
      <c r="C257" t="str">
        <f t="shared" si="39"/>
        <v>数据表现_亲和图</v>
      </c>
      <c r="F257" s="4" t="s">
        <v>357</v>
      </c>
      <c r="G257" s="3" t="s">
        <v>358</v>
      </c>
      <c r="H257">
        <f>IF(ISNA(VLOOKUP(C257,C$2:C256,1,FALSE)),H256+1,H256)</f>
        <v>65</v>
      </c>
      <c r="I257">
        <f>IF(ISNA(VLOOKUP(C257,C$2:H256,6,FALSE)),H257,VLOOKUP(C257,C$2:H256,6,FALSE))</f>
        <v>65</v>
      </c>
      <c r="K257">
        <f>IF(ISNA(VLOOKUP(F257,F$2:F256,1,FALSE)),K256+1,K256)</f>
        <v>11</v>
      </c>
      <c r="L257">
        <f>IF(ISNA(VLOOKUP(F257,F$2:K256,6,FALSE)),K257,VLOOKUP(F257,F$2:K256,6,FALSE))</f>
        <v>11</v>
      </c>
      <c r="N257" t="str">
        <f t="shared" si="40"/>
        <v>11.065</v>
      </c>
      <c r="O257" t="s">
        <v>629</v>
      </c>
      <c r="P257" t="s">
        <v>24</v>
      </c>
      <c r="Q257" t="str">
        <f t="shared" si="41"/>
        <v>数据表现</v>
      </c>
      <c r="R257" t="s">
        <v>24</v>
      </c>
      <c r="S257" t="str">
        <f t="shared" si="42"/>
        <v>数据表现_亲和图</v>
      </c>
      <c r="T257" t="s">
        <v>24</v>
      </c>
      <c r="U257" t="str">
        <f t="shared" si="43"/>
        <v>5.2 收集需求</v>
      </c>
      <c r="V257" t="s">
        <v>24</v>
      </c>
      <c r="W257" t="str">
        <f t="shared" si="46"/>
        <v>|</v>
      </c>
      <c r="X257" t="str">
        <f t="shared" si="44"/>
        <v>[数据表现](工具-数据表现)</v>
      </c>
      <c r="Y257" t="str">
        <f t="shared" si="47"/>
        <v>|</v>
      </c>
      <c r="Z257" t="str">
        <f t="shared" si="45"/>
        <v>数据表现_亲和图</v>
      </c>
      <c r="AA257" t="str">
        <f t="shared" si="48"/>
        <v>|</v>
      </c>
      <c r="AB257" t="str">
        <f t="shared" si="49"/>
        <v>5.2 收集需求</v>
      </c>
      <c r="AC257" t="str">
        <f t="shared" si="50"/>
        <v>|</v>
      </c>
    </row>
    <row r="258" spans="2:29">
      <c r="B258" s="2" t="s">
        <v>284</v>
      </c>
      <c r="C258" t="str">
        <f t="shared" si="39"/>
        <v>数据表现_亲和图</v>
      </c>
      <c r="F258" t="s">
        <v>357</v>
      </c>
      <c r="G258" s="3" t="s">
        <v>358</v>
      </c>
      <c r="H258">
        <f>IF(ISNA(VLOOKUP(C258,C$2:C257,1,FALSE)),H257+1,H257)</f>
        <v>65</v>
      </c>
      <c r="I258">
        <f>IF(ISNA(VLOOKUP(C258,C$2:H257,6,FALSE)),H258,VLOOKUP(C258,C$2:H257,6,FALSE))</f>
        <v>65</v>
      </c>
      <c r="K258">
        <f>IF(ISNA(VLOOKUP(F258,F$2:F257,1,FALSE)),K257+1,K257)</f>
        <v>11</v>
      </c>
      <c r="L258">
        <f>IF(ISNA(VLOOKUP(F258,F$2:K257,6,FALSE)),K258,VLOOKUP(F258,F$2:K257,6,FALSE))</f>
        <v>11</v>
      </c>
      <c r="N258" t="str">
        <f t="shared" si="40"/>
        <v>11.065</v>
      </c>
      <c r="O258" t="s">
        <v>629</v>
      </c>
      <c r="P258" t="s">
        <v>24</v>
      </c>
      <c r="Q258" t="str">
        <f t="shared" si="41"/>
        <v>数据表现</v>
      </c>
      <c r="R258" t="s">
        <v>24</v>
      </c>
      <c r="S258" t="str">
        <f t="shared" si="42"/>
        <v>数据表现_亲和图</v>
      </c>
      <c r="T258" t="s">
        <v>24</v>
      </c>
      <c r="U258" t="str">
        <f t="shared" si="43"/>
        <v>8.2 管理质量</v>
      </c>
      <c r="V258" t="s">
        <v>24</v>
      </c>
      <c r="W258" t="str">
        <f t="shared" si="46"/>
        <v>|</v>
      </c>
      <c r="X258" t="str">
        <f t="shared" si="44"/>
        <v/>
      </c>
      <c r="Y258" t="str">
        <f t="shared" si="47"/>
        <v>|</v>
      </c>
      <c r="Z258" t="str">
        <f t="shared" si="45"/>
        <v/>
      </c>
      <c r="AA258" t="str">
        <f t="shared" si="48"/>
        <v>|</v>
      </c>
      <c r="AB258" t="str">
        <f t="shared" si="49"/>
        <v>8.2 管理质量</v>
      </c>
      <c r="AC258" t="str">
        <f t="shared" si="50"/>
        <v>|</v>
      </c>
    </row>
    <row r="259" spans="2:29">
      <c r="B259" s="2" t="s">
        <v>271</v>
      </c>
      <c r="C259" t="str">
        <f t="shared" ref="C259:C322" si="51">IF(G259="",F259,F259&amp;"_"&amp;G259)</f>
        <v>数据表现_思维导图</v>
      </c>
      <c r="F259" s="4" t="s">
        <v>357</v>
      </c>
      <c r="G259" s="3" t="s">
        <v>360</v>
      </c>
      <c r="H259">
        <f>IF(ISNA(VLOOKUP(C259,C$2:C258,1,FALSE)),H258+1,H258)</f>
        <v>66</v>
      </c>
      <c r="I259">
        <f>IF(ISNA(VLOOKUP(C259,C$2:H258,6,FALSE)),H259,VLOOKUP(C259,C$2:H258,6,FALSE))</f>
        <v>66</v>
      </c>
      <c r="K259">
        <f>IF(ISNA(VLOOKUP(F259,F$2:F258,1,FALSE)),K258+1,K258)</f>
        <v>11</v>
      </c>
      <c r="L259">
        <f>IF(ISNA(VLOOKUP(F259,F$2:K258,6,FALSE)),K259,VLOOKUP(F259,F$2:K258,6,FALSE))</f>
        <v>11</v>
      </c>
      <c r="N259" t="str">
        <f t="shared" ref="N259:N322" si="52">REPT("0",2-LEN(L259))&amp;L259&amp;"."&amp;REPT("0",3-LEN(I259))&amp;I259</f>
        <v>11.066</v>
      </c>
      <c r="O259" t="s">
        <v>630</v>
      </c>
      <c r="P259" t="s">
        <v>24</v>
      </c>
      <c r="Q259" t="str">
        <f t="shared" ref="Q259:Q322" si="53">F259</f>
        <v>数据表现</v>
      </c>
      <c r="R259" t="s">
        <v>24</v>
      </c>
      <c r="S259" t="str">
        <f t="shared" ref="S259:S322" si="54">C259</f>
        <v>数据表现_思维导图</v>
      </c>
      <c r="T259" t="s">
        <v>24</v>
      </c>
      <c r="U259" t="str">
        <f t="shared" ref="U259:U322" si="55">B259</f>
        <v>5.2 收集需求</v>
      </c>
      <c r="V259" t="s">
        <v>24</v>
      </c>
      <c r="W259" t="str">
        <f t="shared" si="46"/>
        <v>|</v>
      </c>
      <c r="X259" t="str">
        <f t="shared" ref="X259:X322" si="56">IF(Q259&lt;&gt;Q258,"["&amp;Q259&amp;"](工具-"&amp;Q259&amp;")","")</f>
        <v/>
      </c>
      <c r="Y259" t="str">
        <f t="shared" si="47"/>
        <v>|</v>
      </c>
      <c r="Z259" t="str">
        <f t="shared" ref="Z259:Z322" si="57">IF(S259&lt;&gt;S258,S259,"")</f>
        <v>数据表现_思维导图</v>
      </c>
      <c r="AA259" t="str">
        <f t="shared" si="48"/>
        <v>|</v>
      </c>
      <c r="AB259" t="str">
        <f t="shared" si="49"/>
        <v>5.2 收集需求</v>
      </c>
      <c r="AC259" t="str">
        <f t="shared" si="50"/>
        <v>|</v>
      </c>
    </row>
    <row r="260" spans="2:29">
      <c r="B260" s="2" t="s">
        <v>283</v>
      </c>
      <c r="C260" t="str">
        <f t="shared" si="51"/>
        <v>数据表现_思维导图</v>
      </c>
      <c r="D260" s="3"/>
      <c r="F260" t="s">
        <v>357</v>
      </c>
      <c r="G260" s="3" t="s">
        <v>360</v>
      </c>
      <c r="H260">
        <f>IF(ISNA(VLOOKUP(C260,C$2:C259,1,FALSE)),H259+1,H259)</f>
        <v>66</v>
      </c>
      <c r="I260">
        <f>IF(ISNA(VLOOKUP(C260,C$2:H259,6,FALSE)),H260,VLOOKUP(C260,C$2:H259,6,FALSE))</f>
        <v>66</v>
      </c>
      <c r="K260">
        <f>IF(ISNA(VLOOKUP(F260,F$2:F259,1,FALSE)),K259+1,K259)</f>
        <v>11</v>
      </c>
      <c r="L260">
        <f>IF(ISNA(VLOOKUP(F260,F$2:K259,6,FALSE)),K260,VLOOKUP(F260,F$2:K259,6,FALSE))</f>
        <v>11</v>
      </c>
      <c r="N260" t="str">
        <f t="shared" si="52"/>
        <v>11.066</v>
      </c>
      <c r="O260" t="s">
        <v>630</v>
      </c>
      <c r="P260" t="s">
        <v>24</v>
      </c>
      <c r="Q260" t="str">
        <f t="shared" si="53"/>
        <v>数据表现</v>
      </c>
      <c r="R260" t="s">
        <v>24</v>
      </c>
      <c r="S260" t="str">
        <f t="shared" si="54"/>
        <v>数据表现_思维导图</v>
      </c>
      <c r="T260" t="s">
        <v>24</v>
      </c>
      <c r="U260" t="str">
        <f t="shared" si="55"/>
        <v>8.1 规划质量管理</v>
      </c>
      <c r="V260" t="s">
        <v>24</v>
      </c>
      <c r="W260" t="str">
        <f t="shared" ref="W260:W323" si="58">P260</f>
        <v>|</v>
      </c>
      <c r="X260" t="str">
        <f t="shared" si="56"/>
        <v/>
      </c>
      <c r="Y260" t="str">
        <f t="shared" ref="Y260:Y323" si="59">R260</f>
        <v>|</v>
      </c>
      <c r="Z260" t="str">
        <f t="shared" si="57"/>
        <v/>
      </c>
      <c r="AA260" t="str">
        <f t="shared" ref="AA260:AA323" si="60">T260</f>
        <v>|</v>
      </c>
      <c r="AB260" t="str">
        <f t="shared" ref="AB260:AB323" si="61">U260</f>
        <v>8.1 规划质量管理</v>
      </c>
      <c r="AC260" t="str">
        <f t="shared" ref="AC260:AC323" si="62">V260</f>
        <v>|</v>
      </c>
    </row>
    <row r="261" spans="2:29">
      <c r="B261" s="2" t="s">
        <v>300</v>
      </c>
      <c r="C261" t="str">
        <f t="shared" si="51"/>
        <v>数据表现_思维导图</v>
      </c>
      <c r="F261" t="s">
        <v>357</v>
      </c>
      <c r="G261" s="3" t="s">
        <v>360</v>
      </c>
      <c r="H261">
        <f>IF(ISNA(VLOOKUP(C261,C$2:C260,1,FALSE)),H260+1,H260)</f>
        <v>66</v>
      </c>
      <c r="I261">
        <f>IF(ISNA(VLOOKUP(C261,C$2:H260,6,FALSE)),H261,VLOOKUP(C261,C$2:H260,6,FALSE))</f>
        <v>66</v>
      </c>
      <c r="K261">
        <f>IF(ISNA(VLOOKUP(F261,F$2:F260,1,FALSE)),K260+1,K260)</f>
        <v>11</v>
      </c>
      <c r="L261">
        <f>IF(ISNA(VLOOKUP(F261,F$2:K260,6,FALSE)),K261,VLOOKUP(F261,F$2:K260,6,FALSE))</f>
        <v>11</v>
      </c>
      <c r="N261" t="str">
        <f t="shared" si="52"/>
        <v>11.066</v>
      </c>
      <c r="O261" t="s">
        <v>630</v>
      </c>
      <c r="P261" t="s">
        <v>24</v>
      </c>
      <c r="Q261" t="str">
        <f t="shared" si="53"/>
        <v>数据表现</v>
      </c>
      <c r="R261" t="s">
        <v>24</v>
      </c>
      <c r="S261" t="str">
        <f t="shared" si="54"/>
        <v>数据表现_思维导图</v>
      </c>
      <c r="T261" t="s">
        <v>24</v>
      </c>
      <c r="U261" t="str">
        <f t="shared" si="55"/>
        <v>13.2 规划相关方参与</v>
      </c>
      <c r="V261" t="s">
        <v>24</v>
      </c>
      <c r="W261" t="str">
        <f t="shared" si="58"/>
        <v>|</v>
      </c>
      <c r="X261" t="str">
        <f t="shared" si="56"/>
        <v/>
      </c>
      <c r="Y261" t="str">
        <f t="shared" si="59"/>
        <v>|</v>
      </c>
      <c r="Z261" t="str">
        <f t="shared" si="57"/>
        <v/>
      </c>
      <c r="AA261" t="str">
        <f t="shared" si="60"/>
        <v>|</v>
      </c>
      <c r="AB261" t="str">
        <f t="shared" si="61"/>
        <v>13.2 规划相关方参与</v>
      </c>
      <c r="AC261" t="str">
        <f t="shared" si="62"/>
        <v>|</v>
      </c>
    </row>
    <row r="262" spans="2:29">
      <c r="B262" s="2" t="s">
        <v>283</v>
      </c>
      <c r="C262" t="str">
        <f t="shared" si="51"/>
        <v>数据表现_流程图</v>
      </c>
      <c r="D262" s="3"/>
      <c r="F262" t="s">
        <v>357</v>
      </c>
      <c r="G262" s="3" t="s">
        <v>431</v>
      </c>
      <c r="H262">
        <f>IF(ISNA(VLOOKUP(C262,C$2:C261,1,FALSE)),H261+1,H261)</f>
        <v>67</v>
      </c>
      <c r="I262">
        <f>IF(ISNA(VLOOKUP(C262,C$2:H261,6,FALSE)),H262,VLOOKUP(C262,C$2:H261,6,FALSE))</f>
        <v>67</v>
      </c>
      <c r="K262">
        <f>IF(ISNA(VLOOKUP(F262,F$2:F261,1,FALSE)),K261+1,K261)</f>
        <v>11</v>
      </c>
      <c r="L262">
        <f>IF(ISNA(VLOOKUP(F262,F$2:K261,6,FALSE)),K262,VLOOKUP(F262,F$2:K261,6,FALSE))</f>
        <v>11</v>
      </c>
      <c r="N262" t="str">
        <f t="shared" si="52"/>
        <v>11.067</v>
      </c>
      <c r="O262" t="s">
        <v>631</v>
      </c>
      <c r="P262" t="s">
        <v>24</v>
      </c>
      <c r="Q262" t="str">
        <f t="shared" si="53"/>
        <v>数据表现</v>
      </c>
      <c r="R262" t="s">
        <v>24</v>
      </c>
      <c r="S262" t="str">
        <f t="shared" si="54"/>
        <v>数据表现_流程图</v>
      </c>
      <c r="T262" t="s">
        <v>24</v>
      </c>
      <c r="U262" t="str">
        <f t="shared" si="55"/>
        <v>8.1 规划质量管理</v>
      </c>
      <c r="V262" t="s">
        <v>24</v>
      </c>
      <c r="W262" t="str">
        <f t="shared" si="58"/>
        <v>|</v>
      </c>
      <c r="X262" t="str">
        <f t="shared" si="56"/>
        <v/>
      </c>
      <c r="Y262" t="str">
        <f t="shared" si="59"/>
        <v>|</v>
      </c>
      <c r="Z262" t="str">
        <f t="shared" si="57"/>
        <v>数据表现_流程图</v>
      </c>
      <c r="AA262" t="str">
        <f t="shared" si="60"/>
        <v>|</v>
      </c>
      <c r="AB262" t="str">
        <f t="shared" si="61"/>
        <v>8.1 规划质量管理</v>
      </c>
      <c r="AC262" t="str">
        <f t="shared" si="62"/>
        <v>|</v>
      </c>
    </row>
    <row r="263" spans="2:29">
      <c r="B263" s="2" t="s">
        <v>284</v>
      </c>
      <c r="C263" t="str">
        <f t="shared" si="51"/>
        <v>数据表现_流程图</v>
      </c>
      <c r="F263" t="s">
        <v>357</v>
      </c>
      <c r="G263" s="3" t="s">
        <v>431</v>
      </c>
      <c r="H263">
        <f>IF(ISNA(VLOOKUP(C263,C$2:C262,1,FALSE)),H262+1,H262)</f>
        <v>67</v>
      </c>
      <c r="I263">
        <f>IF(ISNA(VLOOKUP(C263,C$2:H262,6,FALSE)),H263,VLOOKUP(C263,C$2:H262,6,FALSE))</f>
        <v>67</v>
      </c>
      <c r="K263">
        <f>IF(ISNA(VLOOKUP(F263,F$2:F262,1,FALSE)),K262+1,K262)</f>
        <v>11</v>
      </c>
      <c r="L263">
        <f>IF(ISNA(VLOOKUP(F263,F$2:K262,6,FALSE)),K263,VLOOKUP(F263,F$2:K262,6,FALSE))</f>
        <v>11</v>
      </c>
      <c r="N263" t="str">
        <f t="shared" si="52"/>
        <v>11.067</v>
      </c>
      <c r="O263" t="s">
        <v>631</v>
      </c>
      <c r="P263" t="s">
        <v>24</v>
      </c>
      <c r="Q263" t="str">
        <f t="shared" si="53"/>
        <v>数据表现</v>
      </c>
      <c r="R263" t="s">
        <v>24</v>
      </c>
      <c r="S263" t="str">
        <f t="shared" si="54"/>
        <v>数据表现_流程图</v>
      </c>
      <c r="T263" t="s">
        <v>24</v>
      </c>
      <c r="U263" t="str">
        <f t="shared" si="55"/>
        <v>8.2 管理质量</v>
      </c>
      <c r="V263" t="s">
        <v>24</v>
      </c>
      <c r="W263" t="str">
        <f t="shared" si="58"/>
        <v>|</v>
      </c>
      <c r="X263" t="str">
        <f t="shared" si="56"/>
        <v/>
      </c>
      <c r="Y263" t="str">
        <f t="shared" si="59"/>
        <v>|</v>
      </c>
      <c r="Z263" t="str">
        <f t="shared" si="57"/>
        <v/>
      </c>
      <c r="AA263" t="str">
        <f t="shared" si="60"/>
        <v>|</v>
      </c>
      <c r="AB263" t="str">
        <f t="shared" si="61"/>
        <v>8.2 管理质量</v>
      </c>
      <c r="AC263" t="str">
        <f t="shared" si="62"/>
        <v>|</v>
      </c>
    </row>
    <row r="264" spans="2:29">
      <c r="B264" s="2" t="s">
        <v>283</v>
      </c>
      <c r="C264" t="str">
        <f t="shared" si="51"/>
        <v>数据表现_逻辑数据模型</v>
      </c>
      <c r="D264" s="3"/>
      <c r="F264" t="s">
        <v>357</v>
      </c>
      <c r="G264" s="3" t="s">
        <v>432</v>
      </c>
      <c r="H264">
        <f>IF(ISNA(VLOOKUP(C264,C$2:C263,1,FALSE)),H263+1,H263)</f>
        <v>68</v>
      </c>
      <c r="I264">
        <f>IF(ISNA(VLOOKUP(C264,C$2:H263,6,FALSE)),H264,VLOOKUP(C264,C$2:H263,6,FALSE))</f>
        <v>68</v>
      </c>
      <c r="K264">
        <f>IF(ISNA(VLOOKUP(F264,F$2:F263,1,FALSE)),K263+1,K263)</f>
        <v>11</v>
      </c>
      <c r="L264">
        <f>IF(ISNA(VLOOKUP(F264,F$2:K263,6,FALSE)),K264,VLOOKUP(F264,F$2:K263,6,FALSE))</f>
        <v>11</v>
      </c>
      <c r="N264" t="str">
        <f t="shared" si="52"/>
        <v>11.068</v>
      </c>
      <c r="O264" t="s">
        <v>632</v>
      </c>
      <c r="P264" t="s">
        <v>24</v>
      </c>
      <c r="Q264" t="str">
        <f t="shared" si="53"/>
        <v>数据表现</v>
      </c>
      <c r="R264" t="s">
        <v>24</v>
      </c>
      <c r="S264" t="str">
        <f t="shared" si="54"/>
        <v>数据表现_逻辑数据模型</v>
      </c>
      <c r="T264" t="s">
        <v>24</v>
      </c>
      <c r="U264" t="str">
        <f t="shared" si="55"/>
        <v>8.1 规划质量管理</v>
      </c>
      <c r="V264" t="s">
        <v>24</v>
      </c>
      <c r="W264" t="str">
        <f t="shared" si="58"/>
        <v>|</v>
      </c>
      <c r="X264" t="str">
        <f t="shared" si="56"/>
        <v/>
      </c>
      <c r="Y264" t="str">
        <f t="shared" si="59"/>
        <v>|</v>
      </c>
      <c r="Z264" t="str">
        <f t="shared" si="57"/>
        <v>数据表现_逻辑数据模型</v>
      </c>
      <c r="AA264" t="str">
        <f t="shared" si="60"/>
        <v>|</v>
      </c>
      <c r="AB264" t="str">
        <f t="shared" si="61"/>
        <v>8.1 规划质量管理</v>
      </c>
      <c r="AC264" t="str">
        <f t="shared" si="62"/>
        <v>|</v>
      </c>
    </row>
    <row r="265" spans="2:29">
      <c r="B265" s="2" t="s">
        <v>283</v>
      </c>
      <c r="C265" t="str">
        <f t="shared" si="51"/>
        <v>数据表现_矩阵图</v>
      </c>
      <c r="D265" s="3"/>
      <c r="F265" t="s">
        <v>357</v>
      </c>
      <c r="G265" s="3" t="s">
        <v>433</v>
      </c>
      <c r="H265">
        <f>IF(ISNA(VLOOKUP(C265,C$2:C264,1,FALSE)),H264+1,H264)</f>
        <v>69</v>
      </c>
      <c r="I265">
        <f>IF(ISNA(VLOOKUP(C265,C$2:H264,6,FALSE)),H265,VLOOKUP(C265,C$2:H264,6,FALSE))</f>
        <v>69</v>
      </c>
      <c r="K265">
        <f>IF(ISNA(VLOOKUP(F265,F$2:F264,1,FALSE)),K264+1,K264)</f>
        <v>11</v>
      </c>
      <c r="L265">
        <f>IF(ISNA(VLOOKUP(F265,F$2:K264,6,FALSE)),K265,VLOOKUP(F265,F$2:K264,6,FALSE))</f>
        <v>11</v>
      </c>
      <c r="N265" t="str">
        <f t="shared" si="52"/>
        <v>11.069</v>
      </c>
      <c r="O265" t="s">
        <v>633</v>
      </c>
      <c r="P265" t="s">
        <v>24</v>
      </c>
      <c r="Q265" t="str">
        <f t="shared" si="53"/>
        <v>数据表现</v>
      </c>
      <c r="R265" t="s">
        <v>24</v>
      </c>
      <c r="S265" t="str">
        <f t="shared" si="54"/>
        <v>数据表现_矩阵图</v>
      </c>
      <c r="T265" t="s">
        <v>24</v>
      </c>
      <c r="U265" t="str">
        <f t="shared" si="55"/>
        <v>8.1 规划质量管理</v>
      </c>
      <c r="V265" t="s">
        <v>24</v>
      </c>
      <c r="W265" t="str">
        <f t="shared" si="58"/>
        <v>|</v>
      </c>
      <c r="X265" t="str">
        <f t="shared" si="56"/>
        <v/>
      </c>
      <c r="Y265" t="str">
        <f t="shared" si="59"/>
        <v>|</v>
      </c>
      <c r="Z265" t="str">
        <f t="shared" si="57"/>
        <v>数据表现_矩阵图</v>
      </c>
      <c r="AA265" t="str">
        <f t="shared" si="60"/>
        <v>|</v>
      </c>
      <c r="AB265" t="str">
        <f t="shared" si="61"/>
        <v>8.1 规划质量管理</v>
      </c>
      <c r="AC265" t="str">
        <f t="shared" si="62"/>
        <v>|</v>
      </c>
    </row>
    <row r="266" spans="2:29">
      <c r="B266" s="2" t="s">
        <v>284</v>
      </c>
      <c r="C266" t="str">
        <f t="shared" si="51"/>
        <v>数据表现_矩阵图</v>
      </c>
      <c r="F266" t="s">
        <v>357</v>
      </c>
      <c r="G266" s="3" t="s">
        <v>433</v>
      </c>
      <c r="H266">
        <f>IF(ISNA(VLOOKUP(C266,C$2:C265,1,FALSE)),H265+1,H265)</f>
        <v>69</v>
      </c>
      <c r="I266">
        <f>IF(ISNA(VLOOKUP(C266,C$2:H265,6,FALSE)),H266,VLOOKUP(C266,C$2:H265,6,FALSE))</f>
        <v>69</v>
      </c>
      <c r="K266">
        <f>IF(ISNA(VLOOKUP(F266,F$2:F265,1,FALSE)),K265+1,K265)</f>
        <v>11</v>
      </c>
      <c r="L266">
        <f>IF(ISNA(VLOOKUP(F266,F$2:K265,6,FALSE)),K266,VLOOKUP(F266,F$2:K265,6,FALSE))</f>
        <v>11</v>
      </c>
      <c r="N266" t="str">
        <f t="shared" si="52"/>
        <v>11.069</v>
      </c>
      <c r="O266" t="s">
        <v>633</v>
      </c>
      <c r="P266" t="s">
        <v>24</v>
      </c>
      <c r="Q266" t="str">
        <f t="shared" si="53"/>
        <v>数据表现</v>
      </c>
      <c r="R266" t="s">
        <v>24</v>
      </c>
      <c r="S266" t="str">
        <f t="shared" si="54"/>
        <v>数据表现_矩阵图</v>
      </c>
      <c r="T266" t="s">
        <v>24</v>
      </c>
      <c r="U266" t="str">
        <f t="shared" si="55"/>
        <v>8.2 管理质量</v>
      </c>
      <c r="V266" t="s">
        <v>24</v>
      </c>
      <c r="W266" t="str">
        <f t="shared" si="58"/>
        <v>|</v>
      </c>
      <c r="X266" t="str">
        <f t="shared" si="56"/>
        <v/>
      </c>
      <c r="Y266" t="str">
        <f t="shared" si="59"/>
        <v>|</v>
      </c>
      <c r="Z266" t="str">
        <f t="shared" si="57"/>
        <v/>
      </c>
      <c r="AA266" t="str">
        <f t="shared" si="60"/>
        <v>|</v>
      </c>
      <c r="AB266" t="str">
        <f t="shared" si="61"/>
        <v>8.2 管理质量</v>
      </c>
      <c r="AC266" t="str">
        <f t="shared" si="62"/>
        <v>|</v>
      </c>
    </row>
    <row r="267" spans="2:29">
      <c r="B267" s="2" t="s">
        <v>284</v>
      </c>
      <c r="C267" t="str">
        <f t="shared" si="51"/>
        <v>数据表现_因果图</v>
      </c>
      <c r="F267" t="s">
        <v>357</v>
      </c>
      <c r="G267" s="3" t="s">
        <v>440</v>
      </c>
      <c r="H267">
        <f>IF(ISNA(VLOOKUP(C267,C$2:C266,1,FALSE)),H266+1,H266)</f>
        <v>70</v>
      </c>
      <c r="I267">
        <f>IF(ISNA(VLOOKUP(C267,C$2:H266,6,FALSE)),H267,VLOOKUP(C267,C$2:H266,6,FALSE))</f>
        <v>70</v>
      </c>
      <c r="K267">
        <f>IF(ISNA(VLOOKUP(F267,F$2:F266,1,FALSE)),K266+1,K266)</f>
        <v>11</v>
      </c>
      <c r="L267">
        <f>IF(ISNA(VLOOKUP(F267,F$2:K266,6,FALSE)),K267,VLOOKUP(F267,F$2:K266,6,FALSE))</f>
        <v>11</v>
      </c>
      <c r="N267" t="str">
        <f t="shared" si="52"/>
        <v>11.070</v>
      </c>
      <c r="O267" t="s">
        <v>634</v>
      </c>
      <c r="P267" t="s">
        <v>24</v>
      </c>
      <c r="Q267" t="str">
        <f t="shared" si="53"/>
        <v>数据表现</v>
      </c>
      <c r="R267" t="s">
        <v>24</v>
      </c>
      <c r="S267" t="str">
        <f t="shared" si="54"/>
        <v>数据表现_因果图</v>
      </c>
      <c r="T267" t="s">
        <v>24</v>
      </c>
      <c r="U267" t="str">
        <f t="shared" si="55"/>
        <v>8.2 管理质量</v>
      </c>
      <c r="V267" t="s">
        <v>24</v>
      </c>
      <c r="W267" t="str">
        <f t="shared" si="58"/>
        <v>|</v>
      </c>
      <c r="X267" t="str">
        <f t="shared" si="56"/>
        <v/>
      </c>
      <c r="Y267" t="str">
        <f t="shared" si="59"/>
        <v>|</v>
      </c>
      <c r="Z267" t="str">
        <f t="shared" si="57"/>
        <v>数据表现_因果图</v>
      </c>
      <c r="AA267" t="str">
        <f t="shared" si="60"/>
        <v>|</v>
      </c>
      <c r="AB267" t="str">
        <f t="shared" si="61"/>
        <v>8.2 管理质量</v>
      </c>
      <c r="AC267" t="str">
        <f t="shared" si="62"/>
        <v>|</v>
      </c>
    </row>
    <row r="268" spans="2:29">
      <c r="B268" s="2" t="s">
        <v>32</v>
      </c>
      <c r="C268" t="str">
        <f t="shared" si="51"/>
        <v>数据表现_因果图</v>
      </c>
      <c r="F268" t="s">
        <v>357</v>
      </c>
      <c r="G268" s="3" t="s">
        <v>440</v>
      </c>
      <c r="H268">
        <f>IF(ISNA(VLOOKUP(C268,C$2:C267,1,FALSE)),H267+1,H267)</f>
        <v>70</v>
      </c>
      <c r="I268">
        <f>IF(ISNA(VLOOKUP(C268,C$2:H267,6,FALSE)),H268,VLOOKUP(C268,C$2:H267,6,FALSE))</f>
        <v>70</v>
      </c>
      <c r="K268">
        <f>IF(ISNA(VLOOKUP(F268,F$2:F267,1,FALSE)),K267+1,K267)</f>
        <v>11</v>
      </c>
      <c r="L268">
        <f>IF(ISNA(VLOOKUP(F268,F$2:K267,6,FALSE)),K268,VLOOKUP(F268,F$2:K267,6,FALSE))</f>
        <v>11</v>
      </c>
      <c r="N268" t="str">
        <f t="shared" si="52"/>
        <v>11.070</v>
      </c>
      <c r="O268" t="s">
        <v>634</v>
      </c>
      <c r="P268" t="s">
        <v>24</v>
      </c>
      <c r="Q268" t="str">
        <f t="shared" si="53"/>
        <v>数据表现</v>
      </c>
      <c r="R268" t="s">
        <v>24</v>
      </c>
      <c r="S268" t="str">
        <f t="shared" si="54"/>
        <v>数据表现_因果图</v>
      </c>
      <c r="T268" t="s">
        <v>24</v>
      </c>
      <c r="U268" t="str">
        <f t="shared" si="55"/>
        <v>8.3 控制质量</v>
      </c>
      <c r="V268" t="s">
        <v>24</v>
      </c>
      <c r="W268" t="str">
        <f t="shared" si="58"/>
        <v>|</v>
      </c>
      <c r="X268" t="str">
        <f t="shared" si="56"/>
        <v/>
      </c>
      <c r="Y268" t="str">
        <f t="shared" si="59"/>
        <v>|</v>
      </c>
      <c r="Z268" t="str">
        <f t="shared" si="57"/>
        <v/>
      </c>
      <c r="AA268" t="str">
        <f t="shared" si="60"/>
        <v>|</v>
      </c>
      <c r="AB268" t="str">
        <f t="shared" si="61"/>
        <v>8.3 控制质量</v>
      </c>
      <c r="AC268" t="str">
        <f t="shared" si="62"/>
        <v>|</v>
      </c>
    </row>
    <row r="269" spans="2:29">
      <c r="B269" s="2" t="s">
        <v>284</v>
      </c>
      <c r="C269" t="str">
        <f t="shared" si="51"/>
        <v>数据表现_直方图</v>
      </c>
      <c r="F269" t="s">
        <v>357</v>
      </c>
      <c r="G269" s="3" t="s">
        <v>441</v>
      </c>
      <c r="H269">
        <f>IF(ISNA(VLOOKUP(C269,C$2:C268,1,FALSE)),H268+1,H268)</f>
        <v>71</v>
      </c>
      <c r="I269">
        <f>IF(ISNA(VLOOKUP(C269,C$2:H268,6,FALSE)),H269,VLOOKUP(C269,C$2:H268,6,FALSE))</f>
        <v>71</v>
      </c>
      <c r="K269">
        <f>IF(ISNA(VLOOKUP(F269,F$2:F268,1,FALSE)),K268+1,K268)</f>
        <v>11</v>
      </c>
      <c r="L269">
        <f>IF(ISNA(VLOOKUP(F269,F$2:K268,6,FALSE)),K269,VLOOKUP(F269,F$2:K268,6,FALSE))</f>
        <v>11</v>
      </c>
      <c r="N269" t="str">
        <f t="shared" si="52"/>
        <v>11.071</v>
      </c>
      <c r="O269" t="s">
        <v>635</v>
      </c>
      <c r="P269" t="s">
        <v>24</v>
      </c>
      <c r="Q269" t="str">
        <f t="shared" si="53"/>
        <v>数据表现</v>
      </c>
      <c r="R269" t="s">
        <v>24</v>
      </c>
      <c r="S269" t="str">
        <f t="shared" si="54"/>
        <v>数据表现_直方图</v>
      </c>
      <c r="T269" t="s">
        <v>24</v>
      </c>
      <c r="U269" t="str">
        <f t="shared" si="55"/>
        <v>8.2 管理质量</v>
      </c>
      <c r="V269" t="s">
        <v>24</v>
      </c>
      <c r="W269" t="str">
        <f t="shared" si="58"/>
        <v>|</v>
      </c>
      <c r="X269" t="str">
        <f t="shared" si="56"/>
        <v/>
      </c>
      <c r="Y269" t="str">
        <f t="shared" si="59"/>
        <v>|</v>
      </c>
      <c r="Z269" t="str">
        <f t="shared" si="57"/>
        <v>数据表现_直方图</v>
      </c>
      <c r="AA269" t="str">
        <f t="shared" si="60"/>
        <v>|</v>
      </c>
      <c r="AB269" t="str">
        <f t="shared" si="61"/>
        <v>8.2 管理质量</v>
      </c>
      <c r="AC269" t="str">
        <f t="shared" si="62"/>
        <v>|</v>
      </c>
    </row>
    <row r="270" spans="2:29">
      <c r="B270" s="2" t="s">
        <v>32</v>
      </c>
      <c r="C270" t="str">
        <f t="shared" si="51"/>
        <v>数据表现_直方图</v>
      </c>
      <c r="F270" t="s">
        <v>357</v>
      </c>
      <c r="G270" s="3" t="s">
        <v>441</v>
      </c>
      <c r="H270">
        <f>IF(ISNA(VLOOKUP(C270,C$2:C269,1,FALSE)),H269+1,H269)</f>
        <v>71</v>
      </c>
      <c r="I270">
        <f>IF(ISNA(VLOOKUP(C270,C$2:H269,6,FALSE)),H270,VLOOKUP(C270,C$2:H269,6,FALSE))</f>
        <v>71</v>
      </c>
      <c r="K270">
        <f>IF(ISNA(VLOOKUP(F270,F$2:F269,1,FALSE)),K269+1,K269)</f>
        <v>11</v>
      </c>
      <c r="L270">
        <f>IF(ISNA(VLOOKUP(F270,F$2:K269,6,FALSE)),K270,VLOOKUP(F270,F$2:K269,6,FALSE))</f>
        <v>11</v>
      </c>
      <c r="N270" t="str">
        <f t="shared" si="52"/>
        <v>11.071</v>
      </c>
      <c r="O270" t="s">
        <v>635</v>
      </c>
      <c r="P270" t="s">
        <v>24</v>
      </c>
      <c r="Q270" t="str">
        <f t="shared" si="53"/>
        <v>数据表现</v>
      </c>
      <c r="R270" t="s">
        <v>24</v>
      </c>
      <c r="S270" t="str">
        <f t="shared" si="54"/>
        <v>数据表现_直方图</v>
      </c>
      <c r="T270" t="s">
        <v>24</v>
      </c>
      <c r="U270" t="str">
        <f t="shared" si="55"/>
        <v>8.3 控制质量</v>
      </c>
      <c r="V270" t="s">
        <v>24</v>
      </c>
      <c r="W270" t="str">
        <f t="shared" si="58"/>
        <v>|</v>
      </c>
      <c r="X270" t="str">
        <f t="shared" si="56"/>
        <v/>
      </c>
      <c r="Y270" t="str">
        <f t="shared" si="59"/>
        <v>|</v>
      </c>
      <c r="Z270" t="str">
        <f t="shared" si="57"/>
        <v/>
      </c>
      <c r="AA270" t="str">
        <f t="shared" si="60"/>
        <v>|</v>
      </c>
      <c r="AB270" t="str">
        <f t="shared" si="61"/>
        <v>8.3 控制质量</v>
      </c>
      <c r="AC270" t="str">
        <f t="shared" si="62"/>
        <v>|</v>
      </c>
    </row>
    <row r="271" spans="2:29">
      <c r="B271" s="2" t="s">
        <v>284</v>
      </c>
      <c r="C271" t="str">
        <f t="shared" si="51"/>
        <v>数据表现_散点图</v>
      </c>
      <c r="F271" t="s">
        <v>357</v>
      </c>
      <c r="G271" s="3" t="s">
        <v>442</v>
      </c>
      <c r="H271">
        <f>IF(ISNA(VLOOKUP(C271,C$2:C270,1,FALSE)),H270+1,H270)</f>
        <v>72</v>
      </c>
      <c r="I271">
        <f>IF(ISNA(VLOOKUP(C271,C$2:H270,6,FALSE)),H271,VLOOKUP(C271,C$2:H270,6,FALSE))</f>
        <v>72</v>
      </c>
      <c r="K271">
        <f>IF(ISNA(VLOOKUP(F271,F$2:F270,1,FALSE)),K270+1,K270)</f>
        <v>11</v>
      </c>
      <c r="L271">
        <f>IF(ISNA(VLOOKUP(F271,F$2:K270,6,FALSE)),K271,VLOOKUP(F271,F$2:K270,6,FALSE))</f>
        <v>11</v>
      </c>
      <c r="N271" t="str">
        <f t="shared" si="52"/>
        <v>11.072</v>
      </c>
      <c r="O271" t="s">
        <v>636</v>
      </c>
      <c r="P271" t="s">
        <v>24</v>
      </c>
      <c r="Q271" t="str">
        <f t="shared" si="53"/>
        <v>数据表现</v>
      </c>
      <c r="R271" t="s">
        <v>24</v>
      </c>
      <c r="S271" t="str">
        <f t="shared" si="54"/>
        <v>数据表现_散点图</v>
      </c>
      <c r="T271" t="s">
        <v>24</v>
      </c>
      <c r="U271" t="str">
        <f t="shared" si="55"/>
        <v>8.2 管理质量</v>
      </c>
      <c r="V271" t="s">
        <v>24</v>
      </c>
      <c r="W271" t="str">
        <f t="shared" si="58"/>
        <v>|</v>
      </c>
      <c r="X271" t="str">
        <f t="shared" si="56"/>
        <v/>
      </c>
      <c r="Y271" t="str">
        <f t="shared" si="59"/>
        <v>|</v>
      </c>
      <c r="Z271" t="str">
        <f t="shared" si="57"/>
        <v>数据表现_散点图</v>
      </c>
      <c r="AA271" t="str">
        <f t="shared" si="60"/>
        <v>|</v>
      </c>
      <c r="AB271" t="str">
        <f t="shared" si="61"/>
        <v>8.2 管理质量</v>
      </c>
      <c r="AC271" t="str">
        <f t="shared" si="62"/>
        <v>|</v>
      </c>
    </row>
    <row r="272" spans="2:29">
      <c r="B272" s="2" t="s">
        <v>32</v>
      </c>
      <c r="C272" t="str">
        <f t="shared" si="51"/>
        <v>数据表现_散点图</v>
      </c>
      <c r="F272" t="s">
        <v>357</v>
      </c>
      <c r="G272" s="3" t="s">
        <v>442</v>
      </c>
      <c r="H272">
        <f>IF(ISNA(VLOOKUP(C272,C$2:C271,1,FALSE)),H271+1,H271)</f>
        <v>72</v>
      </c>
      <c r="I272">
        <f>IF(ISNA(VLOOKUP(C272,C$2:H271,6,FALSE)),H272,VLOOKUP(C272,C$2:H271,6,FALSE))</f>
        <v>72</v>
      </c>
      <c r="K272">
        <f>IF(ISNA(VLOOKUP(F272,F$2:F271,1,FALSE)),K271+1,K271)</f>
        <v>11</v>
      </c>
      <c r="L272">
        <f>IF(ISNA(VLOOKUP(F272,F$2:K271,6,FALSE)),K272,VLOOKUP(F272,F$2:K271,6,FALSE))</f>
        <v>11</v>
      </c>
      <c r="N272" t="str">
        <f t="shared" si="52"/>
        <v>11.072</v>
      </c>
      <c r="O272" t="s">
        <v>636</v>
      </c>
      <c r="P272" t="s">
        <v>24</v>
      </c>
      <c r="Q272" t="str">
        <f t="shared" si="53"/>
        <v>数据表现</v>
      </c>
      <c r="R272" t="s">
        <v>24</v>
      </c>
      <c r="S272" t="str">
        <f t="shared" si="54"/>
        <v>数据表现_散点图</v>
      </c>
      <c r="T272" t="s">
        <v>24</v>
      </c>
      <c r="U272" t="str">
        <f t="shared" si="55"/>
        <v>8.3 控制质量</v>
      </c>
      <c r="V272" t="s">
        <v>24</v>
      </c>
      <c r="W272" t="str">
        <f t="shared" si="58"/>
        <v>|</v>
      </c>
      <c r="X272" t="str">
        <f t="shared" si="56"/>
        <v/>
      </c>
      <c r="Y272" t="str">
        <f t="shared" si="59"/>
        <v>|</v>
      </c>
      <c r="Z272" t="str">
        <f t="shared" si="57"/>
        <v/>
      </c>
      <c r="AA272" t="str">
        <f t="shared" si="60"/>
        <v>|</v>
      </c>
      <c r="AB272" t="str">
        <f t="shared" si="61"/>
        <v>8.3 控制质量</v>
      </c>
      <c r="AC272" t="str">
        <f t="shared" si="62"/>
        <v>|</v>
      </c>
    </row>
    <row r="273" spans="2:29">
      <c r="B273" s="2" t="s">
        <v>32</v>
      </c>
      <c r="C273" t="str">
        <f t="shared" si="51"/>
        <v>数据表现_控制图</v>
      </c>
      <c r="F273" t="s">
        <v>357</v>
      </c>
      <c r="G273" s="3" t="s">
        <v>458</v>
      </c>
      <c r="H273">
        <f>IF(ISNA(VLOOKUP(C273,C$2:C272,1,FALSE)),H272+1,H272)</f>
        <v>73</v>
      </c>
      <c r="I273">
        <f>IF(ISNA(VLOOKUP(C273,C$2:H272,6,FALSE)),H273,VLOOKUP(C273,C$2:H272,6,FALSE))</f>
        <v>73</v>
      </c>
      <c r="K273">
        <f>IF(ISNA(VLOOKUP(F273,F$2:F272,1,FALSE)),K272+1,K272)</f>
        <v>11</v>
      </c>
      <c r="L273">
        <f>IF(ISNA(VLOOKUP(F273,F$2:K272,6,FALSE)),K273,VLOOKUP(F273,F$2:K272,6,FALSE))</f>
        <v>11</v>
      </c>
      <c r="N273" t="str">
        <f t="shared" si="52"/>
        <v>11.073</v>
      </c>
      <c r="O273" t="s">
        <v>637</v>
      </c>
      <c r="P273" t="s">
        <v>24</v>
      </c>
      <c r="Q273" t="str">
        <f t="shared" si="53"/>
        <v>数据表现</v>
      </c>
      <c r="R273" t="s">
        <v>24</v>
      </c>
      <c r="S273" t="str">
        <f t="shared" si="54"/>
        <v>数据表现_控制图</v>
      </c>
      <c r="T273" t="s">
        <v>24</v>
      </c>
      <c r="U273" t="str">
        <f t="shared" si="55"/>
        <v>8.3 控制质量</v>
      </c>
      <c r="V273" t="s">
        <v>24</v>
      </c>
      <c r="W273" t="str">
        <f t="shared" si="58"/>
        <v>|</v>
      </c>
      <c r="X273" t="str">
        <f t="shared" si="56"/>
        <v/>
      </c>
      <c r="Y273" t="str">
        <f t="shared" si="59"/>
        <v>|</v>
      </c>
      <c r="Z273" t="str">
        <f t="shared" si="57"/>
        <v>数据表现_控制图</v>
      </c>
      <c r="AA273" t="str">
        <f t="shared" si="60"/>
        <v>|</v>
      </c>
      <c r="AB273" t="str">
        <f t="shared" si="61"/>
        <v>8.3 控制质量</v>
      </c>
      <c r="AC273" t="str">
        <f t="shared" si="62"/>
        <v>|</v>
      </c>
    </row>
    <row r="274" spans="2:29">
      <c r="B274" s="2" t="s">
        <v>285</v>
      </c>
      <c r="C274" t="str">
        <f t="shared" si="51"/>
        <v>数据表现_层级型</v>
      </c>
      <c r="F274" t="s">
        <v>357</v>
      </c>
      <c r="G274" s="3" t="s">
        <v>460</v>
      </c>
      <c r="H274">
        <f>IF(ISNA(VLOOKUP(C274,C$2:C273,1,FALSE)),H273+1,H273)</f>
        <v>74</v>
      </c>
      <c r="I274">
        <f>IF(ISNA(VLOOKUP(C274,C$2:H273,6,FALSE)),H274,VLOOKUP(C274,C$2:H273,6,FALSE))</f>
        <v>74</v>
      </c>
      <c r="K274">
        <f>IF(ISNA(VLOOKUP(F274,F$2:F273,1,FALSE)),K273+1,K273)</f>
        <v>11</v>
      </c>
      <c r="L274">
        <f>IF(ISNA(VLOOKUP(F274,F$2:K273,6,FALSE)),K274,VLOOKUP(F274,F$2:K273,6,FALSE))</f>
        <v>11</v>
      </c>
      <c r="N274" t="str">
        <f t="shared" si="52"/>
        <v>11.074</v>
      </c>
      <c r="O274" t="s">
        <v>638</v>
      </c>
      <c r="P274" t="s">
        <v>24</v>
      </c>
      <c r="Q274" t="str">
        <f t="shared" si="53"/>
        <v>数据表现</v>
      </c>
      <c r="R274" t="s">
        <v>24</v>
      </c>
      <c r="S274" t="str">
        <f t="shared" si="54"/>
        <v>数据表现_层级型</v>
      </c>
      <c r="T274" t="s">
        <v>24</v>
      </c>
      <c r="U274" t="str">
        <f t="shared" si="55"/>
        <v>9.1 规划资源管理</v>
      </c>
      <c r="V274" t="s">
        <v>24</v>
      </c>
      <c r="W274" t="str">
        <f t="shared" si="58"/>
        <v>|</v>
      </c>
      <c r="X274" t="str">
        <f t="shared" si="56"/>
        <v/>
      </c>
      <c r="Y274" t="str">
        <f t="shared" si="59"/>
        <v>|</v>
      </c>
      <c r="Z274" t="str">
        <f t="shared" si="57"/>
        <v>数据表现_层级型</v>
      </c>
      <c r="AA274" t="str">
        <f t="shared" si="60"/>
        <v>|</v>
      </c>
      <c r="AB274" t="str">
        <f t="shared" si="61"/>
        <v>9.1 规划资源管理</v>
      </c>
      <c r="AC274" t="str">
        <f t="shared" si="62"/>
        <v>|</v>
      </c>
    </row>
    <row r="275" spans="2:29">
      <c r="B275" s="2" t="s">
        <v>285</v>
      </c>
      <c r="C275" t="str">
        <f t="shared" si="51"/>
        <v>数据表现_责任分配矩阵</v>
      </c>
      <c r="F275" t="s">
        <v>357</v>
      </c>
      <c r="G275" s="3" t="s">
        <v>462</v>
      </c>
      <c r="H275">
        <f>IF(ISNA(VLOOKUP(C275,C$2:C274,1,FALSE)),H274+1,H274)</f>
        <v>75</v>
      </c>
      <c r="I275">
        <f>IF(ISNA(VLOOKUP(C275,C$2:H274,6,FALSE)),H275,VLOOKUP(C275,C$2:H274,6,FALSE))</f>
        <v>75</v>
      </c>
      <c r="K275">
        <f>IF(ISNA(VLOOKUP(F275,F$2:F274,1,FALSE)),K274+1,K274)</f>
        <v>11</v>
      </c>
      <c r="L275">
        <f>IF(ISNA(VLOOKUP(F275,F$2:K274,6,FALSE)),K275,VLOOKUP(F275,F$2:K274,6,FALSE))</f>
        <v>11</v>
      </c>
      <c r="N275" t="str">
        <f t="shared" si="52"/>
        <v>11.075</v>
      </c>
      <c r="O275" t="s">
        <v>639</v>
      </c>
      <c r="P275" t="s">
        <v>24</v>
      </c>
      <c r="Q275" t="str">
        <f t="shared" si="53"/>
        <v>数据表现</v>
      </c>
      <c r="R275" t="s">
        <v>24</v>
      </c>
      <c r="S275" t="str">
        <f t="shared" si="54"/>
        <v>数据表现_责任分配矩阵</v>
      </c>
      <c r="T275" t="s">
        <v>24</v>
      </c>
      <c r="U275" t="str">
        <f t="shared" si="55"/>
        <v>9.1 规划资源管理</v>
      </c>
      <c r="V275" t="s">
        <v>24</v>
      </c>
      <c r="W275" t="str">
        <f t="shared" si="58"/>
        <v>|</v>
      </c>
      <c r="X275" t="str">
        <f t="shared" si="56"/>
        <v/>
      </c>
      <c r="Y275" t="str">
        <f t="shared" si="59"/>
        <v>|</v>
      </c>
      <c r="Z275" t="str">
        <f t="shared" si="57"/>
        <v>数据表现_责任分配矩阵</v>
      </c>
      <c r="AA275" t="str">
        <f t="shared" si="60"/>
        <v>|</v>
      </c>
      <c r="AB275" t="str">
        <f t="shared" si="61"/>
        <v>9.1 规划资源管理</v>
      </c>
      <c r="AC275" t="str">
        <f t="shared" si="62"/>
        <v>|</v>
      </c>
    </row>
    <row r="276" spans="2:29">
      <c r="B276" s="2" t="s">
        <v>285</v>
      </c>
      <c r="C276" t="str">
        <f t="shared" si="51"/>
        <v>数据表现_文本型</v>
      </c>
      <c r="F276" t="s">
        <v>357</v>
      </c>
      <c r="G276" s="3" t="s">
        <v>463</v>
      </c>
      <c r="H276">
        <f>IF(ISNA(VLOOKUP(C276,C$2:C275,1,FALSE)),H275+1,H275)</f>
        <v>76</v>
      </c>
      <c r="I276">
        <f>IF(ISNA(VLOOKUP(C276,C$2:H275,6,FALSE)),H276,VLOOKUP(C276,C$2:H275,6,FALSE))</f>
        <v>76</v>
      </c>
      <c r="K276">
        <f>IF(ISNA(VLOOKUP(F276,F$2:F275,1,FALSE)),K275+1,K275)</f>
        <v>11</v>
      </c>
      <c r="L276">
        <f>IF(ISNA(VLOOKUP(F276,F$2:K275,6,FALSE)),K276,VLOOKUP(F276,F$2:K275,6,FALSE))</f>
        <v>11</v>
      </c>
      <c r="N276" t="str">
        <f t="shared" si="52"/>
        <v>11.076</v>
      </c>
      <c r="O276" t="s">
        <v>640</v>
      </c>
      <c r="P276" t="s">
        <v>24</v>
      </c>
      <c r="Q276" t="str">
        <f t="shared" si="53"/>
        <v>数据表现</v>
      </c>
      <c r="R276" t="s">
        <v>24</v>
      </c>
      <c r="S276" t="str">
        <f t="shared" si="54"/>
        <v>数据表现_文本型</v>
      </c>
      <c r="T276" t="s">
        <v>24</v>
      </c>
      <c r="U276" t="str">
        <f t="shared" si="55"/>
        <v>9.1 规划资源管理</v>
      </c>
      <c r="V276" t="s">
        <v>24</v>
      </c>
      <c r="W276" t="str">
        <f t="shared" si="58"/>
        <v>|</v>
      </c>
      <c r="X276" t="str">
        <f t="shared" si="56"/>
        <v/>
      </c>
      <c r="Y276" t="str">
        <f t="shared" si="59"/>
        <v>|</v>
      </c>
      <c r="Z276" t="str">
        <f t="shared" si="57"/>
        <v>数据表现_文本型</v>
      </c>
      <c r="AA276" t="str">
        <f t="shared" si="60"/>
        <v>|</v>
      </c>
      <c r="AB276" t="str">
        <f t="shared" si="61"/>
        <v>9.1 规划资源管理</v>
      </c>
      <c r="AC276" t="str">
        <f t="shared" si="62"/>
        <v>|</v>
      </c>
    </row>
    <row r="277" spans="2:29">
      <c r="B277" s="2" t="s">
        <v>289</v>
      </c>
      <c r="C277" t="str">
        <f t="shared" si="51"/>
        <v>数据表现_相关方参与度评估矩阵</v>
      </c>
      <c r="F277" t="s">
        <v>357</v>
      </c>
      <c r="G277" s="3" t="s">
        <v>504</v>
      </c>
      <c r="H277">
        <f>IF(ISNA(VLOOKUP(C277,C$2:C276,1,FALSE)),H276+1,H276)</f>
        <v>77</v>
      </c>
      <c r="I277">
        <f>IF(ISNA(VLOOKUP(C277,C$2:H276,6,FALSE)),H277,VLOOKUP(C277,C$2:H276,6,FALSE))</f>
        <v>77</v>
      </c>
      <c r="K277">
        <f>IF(ISNA(VLOOKUP(F277,F$2:F276,1,FALSE)),K276+1,K276)</f>
        <v>11</v>
      </c>
      <c r="L277">
        <f>IF(ISNA(VLOOKUP(F277,F$2:K276,6,FALSE)),K277,VLOOKUP(F277,F$2:K276,6,FALSE))</f>
        <v>11</v>
      </c>
      <c r="N277" t="str">
        <f t="shared" si="52"/>
        <v>11.077</v>
      </c>
      <c r="O277" t="s">
        <v>641</v>
      </c>
      <c r="P277" t="s">
        <v>24</v>
      </c>
      <c r="Q277" t="str">
        <f t="shared" si="53"/>
        <v>数据表现</v>
      </c>
      <c r="R277" t="s">
        <v>24</v>
      </c>
      <c r="S277" t="str">
        <f t="shared" si="54"/>
        <v>数据表现_相关方参与度评估矩阵</v>
      </c>
      <c r="T277" t="s">
        <v>24</v>
      </c>
      <c r="U277" t="str">
        <f t="shared" si="55"/>
        <v>10.1 规划沟通管理</v>
      </c>
      <c r="V277" t="s">
        <v>24</v>
      </c>
      <c r="W277" t="str">
        <f t="shared" si="58"/>
        <v>|</v>
      </c>
      <c r="X277" t="str">
        <f t="shared" si="56"/>
        <v/>
      </c>
      <c r="Y277" t="str">
        <f t="shared" si="59"/>
        <v>|</v>
      </c>
      <c r="Z277" t="str">
        <f t="shared" si="57"/>
        <v>数据表现_相关方参与度评估矩阵</v>
      </c>
      <c r="AA277" t="str">
        <f t="shared" si="60"/>
        <v>|</v>
      </c>
      <c r="AB277" t="str">
        <f t="shared" si="61"/>
        <v>10.1 规划沟通管理</v>
      </c>
      <c r="AC277" t="str">
        <f t="shared" si="62"/>
        <v>|</v>
      </c>
    </row>
    <row r="278" spans="2:29">
      <c r="B278" s="2" t="s">
        <v>291</v>
      </c>
      <c r="C278" t="str">
        <f t="shared" si="51"/>
        <v>数据表现_相关方参与度评估矩阵</v>
      </c>
      <c r="F278" s="3" t="s">
        <v>357</v>
      </c>
      <c r="G278" s="3" t="s">
        <v>504</v>
      </c>
      <c r="H278">
        <f>IF(ISNA(VLOOKUP(C278,C$2:C277,1,FALSE)),H277+1,H277)</f>
        <v>77</v>
      </c>
      <c r="I278">
        <f>IF(ISNA(VLOOKUP(C278,C$2:H277,6,FALSE)),H278,VLOOKUP(C278,C$2:H277,6,FALSE))</f>
        <v>77</v>
      </c>
      <c r="K278">
        <f>IF(ISNA(VLOOKUP(F278,F$2:F277,1,FALSE)),K277+1,K277)</f>
        <v>11</v>
      </c>
      <c r="L278">
        <f>IF(ISNA(VLOOKUP(F278,F$2:K277,6,FALSE)),K278,VLOOKUP(F278,F$2:K277,6,FALSE))</f>
        <v>11</v>
      </c>
      <c r="N278" t="str">
        <f t="shared" si="52"/>
        <v>11.077</v>
      </c>
      <c r="O278" t="s">
        <v>641</v>
      </c>
      <c r="P278" t="s">
        <v>24</v>
      </c>
      <c r="Q278" t="str">
        <f t="shared" si="53"/>
        <v>数据表现</v>
      </c>
      <c r="R278" t="s">
        <v>24</v>
      </c>
      <c r="S278" t="str">
        <f t="shared" si="54"/>
        <v>数据表现_相关方参与度评估矩阵</v>
      </c>
      <c r="T278" t="s">
        <v>24</v>
      </c>
      <c r="U278" t="str">
        <f t="shared" si="55"/>
        <v>10.3 监督沟通</v>
      </c>
      <c r="V278" t="s">
        <v>24</v>
      </c>
      <c r="W278" t="str">
        <f t="shared" si="58"/>
        <v>|</v>
      </c>
      <c r="X278" t="str">
        <f t="shared" si="56"/>
        <v/>
      </c>
      <c r="Y278" t="str">
        <f t="shared" si="59"/>
        <v>|</v>
      </c>
      <c r="Z278" t="str">
        <f t="shared" si="57"/>
        <v/>
      </c>
      <c r="AA278" t="str">
        <f t="shared" si="60"/>
        <v>|</v>
      </c>
      <c r="AB278" t="str">
        <f t="shared" si="61"/>
        <v>10.3 监督沟通</v>
      </c>
      <c r="AC278" t="str">
        <f t="shared" si="62"/>
        <v>|</v>
      </c>
    </row>
    <row r="279" spans="2:29">
      <c r="B279" s="2" t="s">
        <v>300</v>
      </c>
      <c r="C279" t="str">
        <f t="shared" si="51"/>
        <v>数据表现_相关方参与度评估矩阵</v>
      </c>
      <c r="F279" t="s">
        <v>357</v>
      </c>
      <c r="G279" s="3" t="s">
        <v>504</v>
      </c>
      <c r="H279">
        <f>IF(ISNA(VLOOKUP(C279,C$2:C278,1,FALSE)),H278+1,H278)</f>
        <v>77</v>
      </c>
      <c r="I279">
        <f>IF(ISNA(VLOOKUP(C279,C$2:H278,6,FALSE)),H279,VLOOKUP(C279,C$2:H278,6,FALSE))</f>
        <v>77</v>
      </c>
      <c r="K279">
        <f>IF(ISNA(VLOOKUP(F279,F$2:F278,1,FALSE)),K278+1,K278)</f>
        <v>11</v>
      </c>
      <c r="L279">
        <f>IF(ISNA(VLOOKUP(F279,F$2:K278,6,FALSE)),K279,VLOOKUP(F279,F$2:K278,6,FALSE))</f>
        <v>11</v>
      </c>
      <c r="N279" t="str">
        <f t="shared" si="52"/>
        <v>11.077</v>
      </c>
      <c r="O279" t="s">
        <v>641</v>
      </c>
      <c r="P279" t="s">
        <v>24</v>
      </c>
      <c r="Q279" t="str">
        <f t="shared" si="53"/>
        <v>数据表现</v>
      </c>
      <c r="R279" t="s">
        <v>24</v>
      </c>
      <c r="S279" t="str">
        <f t="shared" si="54"/>
        <v>数据表现_相关方参与度评估矩阵</v>
      </c>
      <c r="T279" t="s">
        <v>24</v>
      </c>
      <c r="U279" t="str">
        <f t="shared" si="55"/>
        <v>13.2 规划相关方参与</v>
      </c>
      <c r="V279" t="s">
        <v>24</v>
      </c>
      <c r="W279" t="str">
        <f t="shared" si="58"/>
        <v>|</v>
      </c>
      <c r="X279" t="str">
        <f t="shared" si="56"/>
        <v/>
      </c>
      <c r="Y279" t="str">
        <f t="shared" si="59"/>
        <v>|</v>
      </c>
      <c r="Z279" t="str">
        <f t="shared" si="57"/>
        <v/>
      </c>
      <c r="AA279" t="str">
        <f t="shared" si="60"/>
        <v>|</v>
      </c>
      <c r="AB279" t="str">
        <f t="shared" si="61"/>
        <v>13.2 规划相关方参与</v>
      </c>
      <c r="AC279" t="str">
        <f t="shared" si="62"/>
        <v>|</v>
      </c>
    </row>
    <row r="280" spans="2:29">
      <c r="B280" s="2" t="s">
        <v>302</v>
      </c>
      <c r="C280" t="str">
        <f t="shared" si="51"/>
        <v>数据表现_相关方参与度评估矩阵</v>
      </c>
      <c r="F280" t="s">
        <v>357</v>
      </c>
      <c r="G280" s="3" t="s">
        <v>504</v>
      </c>
      <c r="H280">
        <f>IF(ISNA(VLOOKUP(C280,C$2:C279,1,FALSE)),H279+1,H279)</f>
        <v>77</v>
      </c>
      <c r="I280">
        <f>IF(ISNA(VLOOKUP(C280,C$2:H279,6,FALSE)),H280,VLOOKUP(C280,C$2:H279,6,FALSE))</f>
        <v>77</v>
      </c>
      <c r="K280">
        <f>IF(ISNA(VLOOKUP(F280,F$2:F279,1,FALSE)),K279+1,K279)</f>
        <v>11</v>
      </c>
      <c r="L280">
        <f>IF(ISNA(VLOOKUP(F280,F$2:K279,6,FALSE)),K280,VLOOKUP(F280,F$2:K279,6,FALSE))</f>
        <v>11</v>
      </c>
      <c r="N280" t="str">
        <f t="shared" si="52"/>
        <v>11.077</v>
      </c>
      <c r="O280" t="s">
        <v>641</v>
      </c>
      <c r="P280" t="s">
        <v>24</v>
      </c>
      <c r="Q280" t="str">
        <f t="shared" si="53"/>
        <v>数据表现</v>
      </c>
      <c r="R280" t="s">
        <v>24</v>
      </c>
      <c r="S280" t="str">
        <f t="shared" si="54"/>
        <v>数据表现_相关方参与度评估矩阵</v>
      </c>
      <c r="T280" t="s">
        <v>24</v>
      </c>
      <c r="U280" t="str">
        <f t="shared" si="55"/>
        <v>13.4 监督相关方参与</v>
      </c>
      <c r="V280" t="s">
        <v>24</v>
      </c>
      <c r="W280" t="str">
        <f t="shared" si="58"/>
        <v>|</v>
      </c>
      <c r="X280" t="str">
        <f t="shared" si="56"/>
        <v/>
      </c>
      <c r="Y280" t="str">
        <f t="shared" si="59"/>
        <v>|</v>
      </c>
      <c r="Z280" t="str">
        <f t="shared" si="57"/>
        <v/>
      </c>
      <c r="AA280" t="str">
        <f t="shared" si="60"/>
        <v>|</v>
      </c>
      <c r="AB280" t="str">
        <f t="shared" si="61"/>
        <v>13.4 监督相关方参与</v>
      </c>
      <c r="AC280" t="str">
        <f t="shared" si="62"/>
        <v>|</v>
      </c>
    </row>
    <row r="281" spans="2:29">
      <c r="B281" s="2" t="s">
        <v>294</v>
      </c>
      <c r="C281" t="str">
        <f t="shared" si="51"/>
        <v>数据表现_概率和影响矩阵</v>
      </c>
      <c r="F281" t="s">
        <v>357</v>
      </c>
      <c r="G281" s="3" t="s">
        <v>526</v>
      </c>
      <c r="H281">
        <f>IF(ISNA(VLOOKUP(C281,C$2:C280,1,FALSE)),H280+1,H280)</f>
        <v>78</v>
      </c>
      <c r="I281">
        <f>IF(ISNA(VLOOKUP(C281,C$2:H280,6,FALSE)),H281,VLOOKUP(C281,C$2:H280,6,FALSE))</f>
        <v>78</v>
      </c>
      <c r="K281">
        <f>IF(ISNA(VLOOKUP(F281,F$2:F280,1,FALSE)),K280+1,K280)</f>
        <v>11</v>
      </c>
      <c r="L281">
        <f>IF(ISNA(VLOOKUP(F281,F$2:K280,6,FALSE)),K281,VLOOKUP(F281,F$2:K280,6,FALSE))</f>
        <v>11</v>
      </c>
      <c r="N281" t="str">
        <f t="shared" si="52"/>
        <v>11.078</v>
      </c>
      <c r="O281" t="s">
        <v>642</v>
      </c>
      <c r="P281" t="s">
        <v>24</v>
      </c>
      <c r="Q281" t="str">
        <f t="shared" si="53"/>
        <v>数据表现</v>
      </c>
      <c r="R281" t="s">
        <v>24</v>
      </c>
      <c r="S281" t="str">
        <f t="shared" si="54"/>
        <v>数据表现_概率和影响矩阵</v>
      </c>
      <c r="T281" t="s">
        <v>24</v>
      </c>
      <c r="U281" t="str">
        <f t="shared" si="55"/>
        <v>11.3 实施定性风险分析</v>
      </c>
      <c r="V281" t="s">
        <v>24</v>
      </c>
      <c r="W281" t="str">
        <f t="shared" si="58"/>
        <v>|</v>
      </c>
      <c r="X281" t="str">
        <f t="shared" si="56"/>
        <v/>
      </c>
      <c r="Y281" t="str">
        <f t="shared" si="59"/>
        <v>|</v>
      </c>
      <c r="Z281" t="str">
        <f t="shared" si="57"/>
        <v>数据表现_概率和影响矩阵</v>
      </c>
      <c r="AA281" t="str">
        <f t="shared" si="60"/>
        <v>|</v>
      </c>
      <c r="AB281" t="str">
        <f t="shared" si="61"/>
        <v>11.3 实施定性风险分析</v>
      </c>
      <c r="AC281" t="str">
        <f t="shared" si="62"/>
        <v>|</v>
      </c>
    </row>
    <row r="282" spans="2:29">
      <c r="B282" s="2" t="s">
        <v>294</v>
      </c>
      <c r="C282" t="str">
        <f t="shared" si="51"/>
        <v>数据表现_层级图</v>
      </c>
      <c r="F282" t="s">
        <v>357</v>
      </c>
      <c r="G282" s="3" t="s">
        <v>528</v>
      </c>
      <c r="H282">
        <f>IF(ISNA(VLOOKUP(C282,C$2:C281,1,FALSE)),H281+1,H281)</f>
        <v>79</v>
      </c>
      <c r="I282">
        <f>IF(ISNA(VLOOKUP(C282,C$2:H281,6,FALSE)),H282,VLOOKUP(C282,C$2:H281,6,FALSE))</f>
        <v>79</v>
      </c>
      <c r="K282">
        <f>IF(ISNA(VLOOKUP(F282,F$2:F281,1,FALSE)),K281+1,K281)</f>
        <v>11</v>
      </c>
      <c r="L282">
        <f>IF(ISNA(VLOOKUP(F282,F$2:K281,6,FALSE)),K282,VLOOKUP(F282,F$2:K281,6,FALSE))</f>
        <v>11</v>
      </c>
      <c r="N282" t="str">
        <f t="shared" si="52"/>
        <v>11.079</v>
      </c>
      <c r="O282" t="s">
        <v>643</v>
      </c>
      <c r="P282" t="s">
        <v>24</v>
      </c>
      <c r="Q282" t="str">
        <f t="shared" si="53"/>
        <v>数据表现</v>
      </c>
      <c r="R282" t="s">
        <v>24</v>
      </c>
      <c r="S282" t="str">
        <f t="shared" si="54"/>
        <v>数据表现_层级图</v>
      </c>
      <c r="T282" t="s">
        <v>24</v>
      </c>
      <c r="U282" t="str">
        <f t="shared" si="55"/>
        <v>11.3 实施定性风险分析</v>
      </c>
      <c r="V282" t="s">
        <v>24</v>
      </c>
      <c r="W282" t="str">
        <f t="shared" si="58"/>
        <v>|</v>
      </c>
      <c r="X282" t="str">
        <f t="shared" si="56"/>
        <v/>
      </c>
      <c r="Y282" t="str">
        <f t="shared" si="59"/>
        <v>|</v>
      </c>
      <c r="Z282" t="str">
        <f t="shared" si="57"/>
        <v>数据表现_层级图</v>
      </c>
      <c r="AA282" t="str">
        <f t="shared" si="60"/>
        <v>|</v>
      </c>
      <c r="AB282" t="str">
        <f t="shared" si="61"/>
        <v>11.3 实施定性风险分析</v>
      </c>
      <c r="AC282" t="str">
        <f t="shared" si="62"/>
        <v>|</v>
      </c>
    </row>
    <row r="283" spans="2:29">
      <c r="B283" s="2" t="s">
        <v>299</v>
      </c>
      <c r="C283" t="str">
        <f t="shared" si="51"/>
        <v>数据表现_相关方映射分析/表现</v>
      </c>
      <c r="F283" t="s">
        <v>357</v>
      </c>
      <c r="G283" s="3" t="s">
        <v>558</v>
      </c>
      <c r="H283">
        <f>IF(ISNA(VLOOKUP(C283,C$2:C282,1,FALSE)),H282+1,H282)</f>
        <v>80</v>
      </c>
      <c r="I283">
        <f>IF(ISNA(VLOOKUP(C283,C$2:H282,6,FALSE)),H283,VLOOKUP(C283,C$2:H282,6,FALSE))</f>
        <v>80</v>
      </c>
      <c r="K283">
        <f>IF(ISNA(VLOOKUP(F283,F$2:F282,1,FALSE)),K282+1,K282)</f>
        <v>11</v>
      </c>
      <c r="L283">
        <f>IF(ISNA(VLOOKUP(F283,F$2:K282,6,FALSE)),K283,VLOOKUP(F283,F$2:K282,6,FALSE))</f>
        <v>11</v>
      </c>
      <c r="N283" t="str">
        <f t="shared" si="52"/>
        <v>11.080</v>
      </c>
      <c r="O283" t="s">
        <v>644</v>
      </c>
      <c r="P283" t="s">
        <v>24</v>
      </c>
      <c r="Q283" t="str">
        <f t="shared" si="53"/>
        <v>数据表现</v>
      </c>
      <c r="R283" t="s">
        <v>24</v>
      </c>
      <c r="S283" t="str">
        <f t="shared" si="54"/>
        <v>数据表现_相关方映射分析/表现</v>
      </c>
      <c r="T283" t="s">
        <v>24</v>
      </c>
      <c r="U283" t="str">
        <f t="shared" si="55"/>
        <v>13.1 识别相关方</v>
      </c>
      <c r="V283" t="s">
        <v>24</v>
      </c>
      <c r="W283" t="str">
        <f t="shared" si="58"/>
        <v>|</v>
      </c>
      <c r="X283" t="str">
        <f t="shared" si="56"/>
        <v/>
      </c>
      <c r="Y283" t="str">
        <f t="shared" si="59"/>
        <v>|</v>
      </c>
      <c r="Z283" t="str">
        <f t="shared" si="57"/>
        <v>数据表现_相关方映射分析/表现</v>
      </c>
      <c r="AA283" t="str">
        <f t="shared" si="60"/>
        <v>|</v>
      </c>
      <c r="AB283" t="str">
        <f t="shared" si="61"/>
        <v>13.1 识别相关方</v>
      </c>
      <c r="AC283" t="str">
        <f t="shared" si="62"/>
        <v>|</v>
      </c>
    </row>
    <row r="284" ht="29" spans="2:29">
      <c r="B284" s="2" t="s">
        <v>271</v>
      </c>
      <c r="C284" t="str">
        <f t="shared" si="51"/>
        <v>系统交互图</v>
      </c>
      <c r="F284" s="4" t="s">
        <v>364</v>
      </c>
      <c r="H284">
        <f>IF(ISNA(VLOOKUP(C284,C$2:C283,1,FALSE)),H283+1,H283)</f>
        <v>81</v>
      </c>
      <c r="I284">
        <f>IF(ISNA(VLOOKUP(C284,C$2:H283,6,FALSE)),H284,VLOOKUP(C284,C$2:H283,6,FALSE))</f>
        <v>81</v>
      </c>
      <c r="K284">
        <f>IF(ISNA(VLOOKUP(F284,F$2:F283,1,FALSE)),K283+1,K283)</f>
        <v>12</v>
      </c>
      <c r="L284">
        <f>IF(ISNA(VLOOKUP(F284,F$2:K283,6,FALSE)),K284,VLOOKUP(F284,F$2:K283,6,FALSE))</f>
        <v>12</v>
      </c>
      <c r="N284" t="str">
        <f t="shared" si="52"/>
        <v>12.081</v>
      </c>
      <c r="O284" t="s">
        <v>645</v>
      </c>
      <c r="P284" t="s">
        <v>24</v>
      </c>
      <c r="Q284" t="str">
        <f t="shared" si="53"/>
        <v>系统交互图</v>
      </c>
      <c r="R284" t="s">
        <v>24</v>
      </c>
      <c r="S284" t="str">
        <f t="shared" si="54"/>
        <v>系统交互图</v>
      </c>
      <c r="T284" t="s">
        <v>24</v>
      </c>
      <c r="U284" t="str">
        <f t="shared" si="55"/>
        <v>5.2 收集需求</v>
      </c>
      <c r="V284" t="s">
        <v>24</v>
      </c>
      <c r="W284" t="str">
        <f t="shared" si="58"/>
        <v>|</v>
      </c>
      <c r="X284" t="str">
        <f t="shared" si="56"/>
        <v>[系统交互图](工具-系统交互图)</v>
      </c>
      <c r="Y284" t="str">
        <f t="shared" si="59"/>
        <v>|</v>
      </c>
      <c r="Z284" t="str">
        <f t="shared" si="57"/>
        <v>系统交互图</v>
      </c>
      <c r="AA284" t="str">
        <f t="shared" si="60"/>
        <v>|</v>
      </c>
      <c r="AB284" t="str">
        <f t="shared" si="61"/>
        <v>5.2 收集需求</v>
      </c>
      <c r="AC284" t="str">
        <f t="shared" si="62"/>
        <v>|</v>
      </c>
    </row>
    <row r="285" spans="2:29">
      <c r="B285" s="2" t="s">
        <v>271</v>
      </c>
      <c r="C285" t="str">
        <f t="shared" si="51"/>
        <v>原型法</v>
      </c>
      <c r="F285" s="4" t="s">
        <v>366</v>
      </c>
      <c r="H285">
        <f>IF(ISNA(VLOOKUP(C285,C$2:C284,1,FALSE)),H284+1,H284)</f>
        <v>82</v>
      </c>
      <c r="I285">
        <f>IF(ISNA(VLOOKUP(C285,C$2:H284,6,FALSE)),H285,VLOOKUP(C285,C$2:H284,6,FALSE))</f>
        <v>82</v>
      </c>
      <c r="K285">
        <f>IF(ISNA(VLOOKUP(F285,F$2:F284,1,FALSE)),K284+1,K284)</f>
        <v>13</v>
      </c>
      <c r="L285">
        <f>IF(ISNA(VLOOKUP(F285,F$2:K284,6,FALSE)),K285,VLOOKUP(F285,F$2:K284,6,FALSE))</f>
        <v>13</v>
      </c>
      <c r="N285" t="str">
        <f t="shared" si="52"/>
        <v>13.082</v>
      </c>
      <c r="O285" t="s">
        <v>646</v>
      </c>
      <c r="P285" t="s">
        <v>24</v>
      </c>
      <c r="Q285" t="str">
        <f t="shared" si="53"/>
        <v>原型法</v>
      </c>
      <c r="R285" t="s">
        <v>24</v>
      </c>
      <c r="S285" t="str">
        <f t="shared" si="54"/>
        <v>原型法</v>
      </c>
      <c r="T285" t="s">
        <v>24</v>
      </c>
      <c r="U285" t="str">
        <f t="shared" si="55"/>
        <v>5.2 收集需求</v>
      </c>
      <c r="V285" t="s">
        <v>24</v>
      </c>
      <c r="W285" t="str">
        <f t="shared" si="58"/>
        <v>|</v>
      </c>
      <c r="X285" t="str">
        <f t="shared" si="56"/>
        <v>[原型法](工具-原型法)</v>
      </c>
      <c r="Y285" t="str">
        <f t="shared" si="59"/>
        <v>|</v>
      </c>
      <c r="Z285" t="str">
        <f t="shared" si="57"/>
        <v>原型法</v>
      </c>
      <c r="AA285" t="str">
        <f t="shared" si="60"/>
        <v>|</v>
      </c>
      <c r="AB285" t="str">
        <f t="shared" si="61"/>
        <v>5.2 收集需求</v>
      </c>
      <c r="AC285" t="str">
        <f t="shared" si="62"/>
        <v>|</v>
      </c>
    </row>
    <row r="286" spans="2:29">
      <c r="B286" s="2" t="s">
        <v>272</v>
      </c>
      <c r="C286" t="str">
        <f t="shared" si="51"/>
        <v>产品分析</v>
      </c>
      <c r="F286" s="4" t="s">
        <v>368</v>
      </c>
      <c r="H286">
        <f>IF(ISNA(VLOOKUP(C286,C$2:C285,1,FALSE)),H285+1,H285)</f>
        <v>83</v>
      </c>
      <c r="I286">
        <f>IF(ISNA(VLOOKUP(C286,C$2:H285,6,FALSE)),H286,VLOOKUP(C286,C$2:H285,6,FALSE))</f>
        <v>83</v>
      </c>
      <c r="K286">
        <f>IF(ISNA(VLOOKUP(F286,F$2:F285,1,FALSE)),K285+1,K285)</f>
        <v>14</v>
      </c>
      <c r="L286">
        <f>IF(ISNA(VLOOKUP(F286,F$2:K285,6,FALSE)),K286,VLOOKUP(F286,F$2:K285,6,FALSE))</f>
        <v>14</v>
      </c>
      <c r="N286" t="str">
        <f t="shared" si="52"/>
        <v>14.083</v>
      </c>
      <c r="O286" t="s">
        <v>647</v>
      </c>
      <c r="P286" t="s">
        <v>24</v>
      </c>
      <c r="Q286" t="str">
        <f t="shared" si="53"/>
        <v>产品分析</v>
      </c>
      <c r="R286" t="s">
        <v>24</v>
      </c>
      <c r="S286" t="str">
        <f t="shared" si="54"/>
        <v>产品分析</v>
      </c>
      <c r="T286" t="s">
        <v>24</v>
      </c>
      <c r="U286" t="str">
        <f t="shared" si="55"/>
        <v>5.3 定义范围</v>
      </c>
      <c r="V286" t="s">
        <v>24</v>
      </c>
      <c r="W286" t="str">
        <f t="shared" si="58"/>
        <v>|</v>
      </c>
      <c r="X286" t="str">
        <f t="shared" si="56"/>
        <v>[产品分析](工具-产品分析)</v>
      </c>
      <c r="Y286" t="str">
        <f t="shared" si="59"/>
        <v>|</v>
      </c>
      <c r="Z286" t="str">
        <f t="shared" si="57"/>
        <v>产品分析</v>
      </c>
      <c r="AA286" t="str">
        <f t="shared" si="60"/>
        <v>|</v>
      </c>
      <c r="AB286" t="str">
        <f t="shared" si="61"/>
        <v>5.3 定义范围</v>
      </c>
      <c r="AC286" t="str">
        <f t="shared" si="62"/>
        <v>|</v>
      </c>
    </row>
    <row r="287" spans="2:29">
      <c r="B287" s="2" t="s">
        <v>273</v>
      </c>
      <c r="C287" t="str">
        <f t="shared" si="51"/>
        <v>分解</v>
      </c>
      <c r="F287" s="4" t="s">
        <v>370</v>
      </c>
      <c r="H287">
        <f>IF(ISNA(VLOOKUP(C287,C$2:C286,1,FALSE)),H286+1,H286)</f>
        <v>84</v>
      </c>
      <c r="I287">
        <f>IF(ISNA(VLOOKUP(C287,C$2:H286,6,FALSE)),H287,VLOOKUP(C287,C$2:H286,6,FALSE))</f>
        <v>84</v>
      </c>
      <c r="K287">
        <f>IF(ISNA(VLOOKUP(F287,F$2:F286,1,FALSE)),K286+1,K286)</f>
        <v>15</v>
      </c>
      <c r="L287">
        <f>IF(ISNA(VLOOKUP(F287,F$2:K286,6,FALSE)),K287,VLOOKUP(F287,F$2:K286,6,FALSE))</f>
        <v>15</v>
      </c>
      <c r="N287" t="str">
        <f t="shared" si="52"/>
        <v>15.084</v>
      </c>
      <c r="O287" t="s">
        <v>648</v>
      </c>
      <c r="P287" t="s">
        <v>24</v>
      </c>
      <c r="Q287" t="str">
        <f t="shared" si="53"/>
        <v>分解</v>
      </c>
      <c r="R287" t="s">
        <v>24</v>
      </c>
      <c r="S287" t="str">
        <f t="shared" si="54"/>
        <v>分解</v>
      </c>
      <c r="T287" t="s">
        <v>24</v>
      </c>
      <c r="U287" t="str">
        <f t="shared" si="55"/>
        <v>5.4 创建 WBS</v>
      </c>
      <c r="V287" t="s">
        <v>24</v>
      </c>
      <c r="W287" t="str">
        <f t="shared" si="58"/>
        <v>|</v>
      </c>
      <c r="X287" t="str">
        <f t="shared" si="56"/>
        <v>[分解](工具-分解)</v>
      </c>
      <c r="Y287" t="str">
        <f t="shared" si="59"/>
        <v>|</v>
      </c>
      <c r="Z287" t="str">
        <f t="shared" si="57"/>
        <v>分解</v>
      </c>
      <c r="AA287" t="str">
        <f t="shared" si="60"/>
        <v>|</v>
      </c>
      <c r="AB287" t="str">
        <f t="shared" si="61"/>
        <v>5.4 创建 WBS</v>
      </c>
      <c r="AC287" t="str">
        <f t="shared" si="62"/>
        <v>|</v>
      </c>
    </row>
    <row r="288" spans="2:29">
      <c r="B288" s="2" t="s">
        <v>276</v>
      </c>
      <c r="C288" t="str">
        <f t="shared" si="51"/>
        <v>分解</v>
      </c>
      <c r="F288" s="4" t="s">
        <v>370</v>
      </c>
      <c r="H288">
        <f>IF(ISNA(VLOOKUP(C288,C$2:C287,1,FALSE)),H287+1,H287)</f>
        <v>84</v>
      </c>
      <c r="I288">
        <f>IF(ISNA(VLOOKUP(C288,C$2:H287,6,FALSE)),H288,VLOOKUP(C288,C$2:H287,6,FALSE))</f>
        <v>84</v>
      </c>
      <c r="K288">
        <f>IF(ISNA(VLOOKUP(F288,F$2:F287,1,FALSE)),K287+1,K287)</f>
        <v>15</v>
      </c>
      <c r="L288">
        <f>IF(ISNA(VLOOKUP(F288,F$2:K287,6,FALSE)),K288,VLOOKUP(F288,F$2:K287,6,FALSE))</f>
        <v>15</v>
      </c>
      <c r="N288" t="str">
        <f t="shared" si="52"/>
        <v>15.084</v>
      </c>
      <c r="O288" t="s">
        <v>648</v>
      </c>
      <c r="P288" t="s">
        <v>24</v>
      </c>
      <c r="Q288" t="str">
        <f t="shared" si="53"/>
        <v>分解</v>
      </c>
      <c r="R288" t="s">
        <v>24</v>
      </c>
      <c r="S288" t="str">
        <f t="shared" si="54"/>
        <v>分解</v>
      </c>
      <c r="T288" t="s">
        <v>24</v>
      </c>
      <c r="U288" t="str">
        <f t="shared" si="55"/>
        <v>6.2 定义活动</v>
      </c>
      <c r="V288" t="s">
        <v>24</v>
      </c>
      <c r="W288" t="str">
        <f t="shared" si="58"/>
        <v>|</v>
      </c>
      <c r="X288" t="str">
        <f t="shared" si="56"/>
        <v/>
      </c>
      <c r="Y288" t="str">
        <f t="shared" si="59"/>
        <v>|</v>
      </c>
      <c r="Z288" t="str">
        <f t="shared" si="57"/>
        <v/>
      </c>
      <c r="AA288" t="str">
        <f t="shared" si="60"/>
        <v>|</v>
      </c>
      <c r="AB288" t="str">
        <f t="shared" si="61"/>
        <v>6.2 定义活动</v>
      </c>
      <c r="AC288" t="str">
        <f t="shared" si="62"/>
        <v>|</v>
      </c>
    </row>
    <row r="289" spans="2:29">
      <c r="B289" s="2" t="s">
        <v>36</v>
      </c>
      <c r="C289" t="str">
        <f t="shared" si="51"/>
        <v>检查</v>
      </c>
      <c r="F289" s="4" t="s">
        <v>372</v>
      </c>
      <c r="H289">
        <f>IF(ISNA(VLOOKUP(C289,C$2:C288,1,FALSE)),H288+1,H288)</f>
        <v>85</v>
      </c>
      <c r="I289">
        <f>IF(ISNA(VLOOKUP(C289,C$2:H288,6,FALSE)),H289,VLOOKUP(C289,C$2:H288,6,FALSE))</f>
        <v>85</v>
      </c>
      <c r="K289">
        <f>IF(ISNA(VLOOKUP(F289,F$2:F288,1,FALSE)),K288+1,K288)</f>
        <v>16</v>
      </c>
      <c r="L289">
        <f>IF(ISNA(VLOOKUP(F289,F$2:K288,6,FALSE)),K289,VLOOKUP(F289,F$2:K288,6,FALSE))</f>
        <v>16</v>
      </c>
      <c r="N289" t="str">
        <f t="shared" si="52"/>
        <v>16.085</v>
      </c>
      <c r="O289" t="s">
        <v>649</v>
      </c>
      <c r="P289" t="s">
        <v>24</v>
      </c>
      <c r="Q289" t="str">
        <f t="shared" si="53"/>
        <v>检查</v>
      </c>
      <c r="R289" t="s">
        <v>24</v>
      </c>
      <c r="S289" t="str">
        <f t="shared" si="54"/>
        <v>检查</v>
      </c>
      <c r="T289" t="s">
        <v>24</v>
      </c>
      <c r="U289" t="str">
        <f t="shared" si="55"/>
        <v>5.5 确认范围</v>
      </c>
      <c r="V289" t="s">
        <v>24</v>
      </c>
      <c r="W289" t="str">
        <f t="shared" si="58"/>
        <v>|</v>
      </c>
      <c r="X289" t="str">
        <f t="shared" si="56"/>
        <v>[检查](工具-检查)</v>
      </c>
      <c r="Y289" t="str">
        <f t="shared" si="59"/>
        <v>|</v>
      </c>
      <c r="Z289" t="str">
        <f t="shared" si="57"/>
        <v>检查</v>
      </c>
      <c r="AA289" t="str">
        <f t="shared" si="60"/>
        <v>|</v>
      </c>
      <c r="AB289" t="str">
        <f t="shared" si="61"/>
        <v>5.5 确认范围</v>
      </c>
      <c r="AC289" t="str">
        <f t="shared" si="62"/>
        <v>|</v>
      </c>
    </row>
    <row r="290" spans="2:29">
      <c r="B290" s="2" t="s">
        <v>32</v>
      </c>
      <c r="C290" t="str">
        <f t="shared" si="51"/>
        <v>检查</v>
      </c>
      <c r="F290" t="s">
        <v>372</v>
      </c>
      <c r="H290">
        <f>IF(ISNA(VLOOKUP(C290,C$2:C289,1,FALSE)),H289+1,H289)</f>
        <v>85</v>
      </c>
      <c r="I290">
        <f>IF(ISNA(VLOOKUP(C290,C$2:H289,6,FALSE)),H290,VLOOKUP(C290,C$2:H289,6,FALSE))</f>
        <v>85</v>
      </c>
      <c r="K290">
        <f>IF(ISNA(VLOOKUP(F290,F$2:F289,1,FALSE)),K289+1,K289)</f>
        <v>16</v>
      </c>
      <c r="L290">
        <f>IF(ISNA(VLOOKUP(F290,F$2:K289,6,FALSE)),K290,VLOOKUP(F290,F$2:K289,6,FALSE))</f>
        <v>16</v>
      </c>
      <c r="N290" t="str">
        <f t="shared" si="52"/>
        <v>16.085</v>
      </c>
      <c r="O290" t="s">
        <v>649</v>
      </c>
      <c r="P290" t="s">
        <v>24</v>
      </c>
      <c r="Q290" t="str">
        <f t="shared" si="53"/>
        <v>检查</v>
      </c>
      <c r="R290" t="s">
        <v>24</v>
      </c>
      <c r="S290" t="str">
        <f t="shared" si="54"/>
        <v>检查</v>
      </c>
      <c r="T290" t="s">
        <v>24</v>
      </c>
      <c r="U290" t="str">
        <f t="shared" si="55"/>
        <v>8.3 控制质量</v>
      </c>
      <c r="V290" t="s">
        <v>24</v>
      </c>
      <c r="W290" t="str">
        <f t="shared" si="58"/>
        <v>|</v>
      </c>
      <c r="X290" t="str">
        <f t="shared" si="56"/>
        <v/>
      </c>
      <c r="Y290" t="str">
        <f t="shared" si="59"/>
        <v>|</v>
      </c>
      <c r="Z290" t="str">
        <f t="shared" si="57"/>
        <v/>
      </c>
      <c r="AA290" t="str">
        <f t="shared" si="60"/>
        <v>|</v>
      </c>
      <c r="AB290" t="str">
        <f t="shared" si="61"/>
        <v>8.3 控制质量</v>
      </c>
      <c r="AC290" t="str">
        <f t="shared" si="62"/>
        <v>|</v>
      </c>
    </row>
    <row r="291" spans="2:29">
      <c r="B291" s="2" t="s">
        <v>72</v>
      </c>
      <c r="C291" t="str">
        <f t="shared" si="51"/>
        <v>检查</v>
      </c>
      <c r="F291" t="s">
        <v>372</v>
      </c>
      <c r="H291">
        <f>IF(ISNA(VLOOKUP(C291,C$2:C290,1,FALSE)),H290+1,H290)</f>
        <v>85</v>
      </c>
      <c r="I291">
        <f>IF(ISNA(VLOOKUP(C291,C$2:H290,6,FALSE)),H291,VLOOKUP(C291,C$2:H290,6,FALSE))</f>
        <v>85</v>
      </c>
      <c r="K291">
        <f>IF(ISNA(VLOOKUP(F291,F$2:F290,1,FALSE)),K290+1,K290)</f>
        <v>16</v>
      </c>
      <c r="L291">
        <f>IF(ISNA(VLOOKUP(F291,F$2:K290,6,FALSE)),K291,VLOOKUP(F291,F$2:K290,6,FALSE))</f>
        <v>16</v>
      </c>
      <c r="N291" t="str">
        <f t="shared" si="52"/>
        <v>16.085</v>
      </c>
      <c r="O291" t="s">
        <v>649</v>
      </c>
      <c r="P291" t="s">
        <v>24</v>
      </c>
      <c r="Q291" t="str">
        <f t="shared" si="53"/>
        <v>检查</v>
      </c>
      <c r="R291" t="s">
        <v>24</v>
      </c>
      <c r="S291" t="str">
        <f t="shared" si="54"/>
        <v>检查</v>
      </c>
      <c r="T291" t="s">
        <v>24</v>
      </c>
      <c r="U291" t="str">
        <f t="shared" si="55"/>
        <v>12.3 控制采购</v>
      </c>
      <c r="V291" t="s">
        <v>24</v>
      </c>
      <c r="W291" t="str">
        <f t="shared" si="58"/>
        <v>|</v>
      </c>
      <c r="X291" t="str">
        <f t="shared" si="56"/>
        <v/>
      </c>
      <c r="Y291" t="str">
        <f t="shared" si="59"/>
        <v>|</v>
      </c>
      <c r="Z291" t="str">
        <f t="shared" si="57"/>
        <v/>
      </c>
      <c r="AA291" t="str">
        <f t="shared" si="60"/>
        <v>|</v>
      </c>
      <c r="AB291" t="str">
        <f t="shared" si="61"/>
        <v>12.3 控制采购</v>
      </c>
      <c r="AC291" t="str">
        <f t="shared" si="62"/>
        <v>|</v>
      </c>
    </row>
    <row r="292" ht="36" spans="2:29">
      <c r="B292" s="2" t="s">
        <v>276</v>
      </c>
      <c r="C292" t="str">
        <f t="shared" si="51"/>
        <v>滚动式规划</v>
      </c>
      <c r="F292" s="5" t="s">
        <v>376</v>
      </c>
      <c r="H292">
        <f>IF(ISNA(VLOOKUP(C292,C$2:C291,1,FALSE)),H291+1,H291)</f>
        <v>86</v>
      </c>
      <c r="I292">
        <f>IF(ISNA(VLOOKUP(C292,C$2:H291,6,FALSE)),H292,VLOOKUP(C292,C$2:H291,6,FALSE))</f>
        <v>86</v>
      </c>
      <c r="K292">
        <f>IF(ISNA(VLOOKUP(F292,F$2:F291,1,FALSE)),K291+1,K291)</f>
        <v>17</v>
      </c>
      <c r="L292">
        <f>IF(ISNA(VLOOKUP(F292,F$2:K291,6,FALSE)),K292,VLOOKUP(F292,F$2:K291,6,FALSE))</f>
        <v>17</v>
      </c>
      <c r="N292" t="str">
        <f t="shared" si="52"/>
        <v>17.086</v>
      </c>
      <c r="O292" t="s">
        <v>650</v>
      </c>
      <c r="P292" t="s">
        <v>24</v>
      </c>
      <c r="Q292" t="str">
        <f t="shared" si="53"/>
        <v>滚动式规划</v>
      </c>
      <c r="R292" t="s">
        <v>24</v>
      </c>
      <c r="S292" t="str">
        <f t="shared" si="54"/>
        <v>滚动式规划</v>
      </c>
      <c r="T292" t="s">
        <v>24</v>
      </c>
      <c r="U292" t="str">
        <f t="shared" si="55"/>
        <v>6.2 定义活动</v>
      </c>
      <c r="V292" t="s">
        <v>24</v>
      </c>
      <c r="W292" t="str">
        <f t="shared" si="58"/>
        <v>|</v>
      </c>
      <c r="X292" t="str">
        <f t="shared" si="56"/>
        <v>[滚动式规划](工具-滚动式规划)</v>
      </c>
      <c r="Y292" t="str">
        <f t="shared" si="59"/>
        <v>|</v>
      </c>
      <c r="Z292" t="str">
        <f t="shared" si="57"/>
        <v>滚动式规划</v>
      </c>
      <c r="AA292" t="str">
        <f t="shared" si="60"/>
        <v>|</v>
      </c>
      <c r="AB292" t="str">
        <f t="shared" si="61"/>
        <v>6.2 定义活动</v>
      </c>
      <c r="AC292" t="str">
        <f t="shared" si="62"/>
        <v>|</v>
      </c>
    </row>
    <row r="293" ht="29" spans="2:29">
      <c r="B293" s="2" t="s">
        <v>277</v>
      </c>
      <c r="C293" t="str">
        <f t="shared" si="51"/>
        <v>紧前关系绘图法</v>
      </c>
      <c r="F293" s="4" t="s">
        <v>378</v>
      </c>
      <c r="H293">
        <f>IF(ISNA(VLOOKUP(C293,C$2:C292,1,FALSE)),H292+1,H292)</f>
        <v>87</v>
      </c>
      <c r="I293">
        <f>IF(ISNA(VLOOKUP(C293,C$2:H292,6,FALSE)),H293,VLOOKUP(C293,C$2:H292,6,FALSE))</f>
        <v>87</v>
      </c>
      <c r="K293">
        <f>IF(ISNA(VLOOKUP(F293,F$2:F292,1,FALSE)),K292+1,K292)</f>
        <v>18</v>
      </c>
      <c r="L293">
        <f>IF(ISNA(VLOOKUP(F293,F$2:K292,6,FALSE)),K293,VLOOKUP(F293,F$2:K292,6,FALSE))</f>
        <v>18</v>
      </c>
      <c r="N293" t="str">
        <f t="shared" si="52"/>
        <v>18.087</v>
      </c>
      <c r="O293" t="s">
        <v>651</v>
      </c>
      <c r="P293" t="s">
        <v>24</v>
      </c>
      <c r="Q293" t="str">
        <f t="shared" si="53"/>
        <v>紧前关系绘图法</v>
      </c>
      <c r="R293" t="s">
        <v>24</v>
      </c>
      <c r="S293" t="str">
        <f t="shared" si="54"/>
        <v>紧前关系绘图法</v>
      </c>
      <c r="T293" t="s">
        <v>24</v>
      </c>
      <c r="U293" t="str">
        <f t="shared" si="55"/>
        <v>6.3 排列活动顺序</v>
      </c>
      <c r="V293" t="s">
        <v>24</v>
      </c>
      <c r="W293" t="str">
        <f t="shared" si="58"/>
        <v>|</v>
      </c>
      <c r="X293" t="str">
        <f t="shared" si="56"/>
        <v>[紧前关系绘图法](工具-紧前关系绘图法)</v>
      </c>
      <c r="Y293" t="str">
        <f t="shared" si="59"/>
        <v>|</v>
      </c>
      <c r="Z293" t="str">
        <f t="shared" si="57"/>
        <v>紧前关系绘图法</v>
      </c>
      <c r="AA293" t="str">
        <f t="shared" si="60"/>
        <v>|</v>
      </c>
      <c r="AB293" t="str">
        <f t="shared" si="61"/>
        <v>6.3 排列活动顺序</v>
      </c>
      <c r="AC293" t="str">
        <f t="shared" si="62"/>
        <v>|</v>
      </c>
    </row>
    <row r="294" ht="44" spans="2:29">
      <c r="B294" s="2" t="s">
        <v>277</v>
      </c>
      <c r="C294" t="str">
        <f t="shared" si="51"/>
        <v>确定和整合依赖关系</v>
      </c>
      <c r="F294" s="4" t="s">
        <v>379</v>
      </c>
      <c r="H294">
        <f>IF(ISNA(VLOOKUP(C294,C$2:C293,1,FALSE)),H293+1,H293)</f>
        <v>88</v>
      </c>
      <c r="I294">
        <f>IF(ISNA(VLOOKUP(C294,C$2:H293,6,FALSE)),H294,VLOOKUP(C294,C$2:H293,6,FALSE))</f>
        <v>88</v>
      </c>
      <c r="K294">
        <f>IF(ISNA(VLOOKUP(F294,F$2:F293,1,FALSE)),K293+1,K293)</f>
        <v>19</v>
      </c>
      <c r="L294">
        <f>IF(ISNA(VLOOKUP(F294,F$2:K293,6,FALSE)),K294,VLOOKUP(F294,F$2:K293,6,FALSE))</f>
        <v>19</v>
      </c>
      <c r="N294" t="str">
        <f t="shared" si="52"/>
        <v>19.088</v>
      </c>
      <c r="O294" t="s">
        <v>652</v>
      </c>
      <c r="P294" t="s">
        <v>24</v>
      </c>
      <c r="Q294" t="str">
        <f t="shared" si="53"/>
        <v>确定和整合依赖关系</v>
      </c>
      <c r="R294" t="s">
        <v>24</v>
      </c>
      <c r="S294" t="str">
        <f t="shared" si="54"/>
        <v>确定和整合依赖关系</v>
      </c>
      <c r="T294" t="s">
        <v>24</v>
      </c>
      <c r="U294" t="str">
        <f t="shared" si="55"/>
        <v>6.3 排列活动顺序</v>
      </c>
      <c r="V294" t="s">
        <v>24</v>
      </c>
      <c r="W294" t="str">
        <f t="shared" si="58"/>
        <v>|</v>
      </c>
      <c r="X294" t="str">
        <f t="shared" si="56"/>
        <v>[确定和整合依赖关系](工具-确定和整合依赖关系)</v>
      </c>
      <c r="Y294" t="str">
        <f t="shared" si="59"/>
        <v>|</v>
      </c>
      <c r="Z294" t="str">
        <f t="shared" si="57"/>
        <v>确定和整合依赖关系</v>
      </c>
      <c r="AA294" t="str">
        <f t="shared" si="60"/>
        <v>|</v>
      </c>
      <c r="AB294" t="str">
        <f t="shared" si="61"/>
        <v>6.3 排列活动顺序</v>
      </c>
      <c r="AC294" t="str">
        <f t="shared" si="62"/>
        <v>|</v>
      </c>
    </row>
    <row r="295" ht="29" spans="2:29">
      <c r="B295" s="2" t="s">
        <v>277</v>
      </c>
      <c r="C295" t="str">
        <f t="shared" si="51"/>
        <v>提前量和滞后量</v>
      </c>
      <c r="F295" s="4" t="s">
        <v>381</v>
      </c>
      <c r="H295">
        <f>IF(ISNA(VLOOKUP(C295,C$2:C294,1,FALSE)),H294+1,H294)</f>
        <v>89</v>
      </c>
      <c r="I295">
        <f>IF(ISNA(VLOOKUP(C295,C$2:H294,6,FALSE)),H295,VLOOKUP(C295,C$2:H294,6,FALSE))</f>
        <v>89</v>
      </c>
      <c r="K295">
        <f>IF(ISNA(VLOOKUP(F295,F$2:F294,1,FALSE)),K294+1,K294)</f>
        <v>20</v>
      </c>
      <c r="L295">
        <f>IF(ISNA(VLOOKUP(F295,F$2:K294,6,FALSE)),K295,VLOOKUP(F295,F$2:K294,6,FALSE))</f>
        <v>20</v>
      </c>
      <c r="N295" t="str">
        <f t="shared" si="52"/>
        <v>20.089</v>
      </c>
      <c r="O295" t="s">
        <v>653</v>
      </c>
      <c r="P295" t="s">
        <v>24</v>
      </c>
      <c r="Q295" t="str">
        <f t="shared" si="53"/>
        <v>提前量和滞后量</v>
      </c>
      <c r="R295" t="s">
        <v>24</v>
      </c>
      <c r="S295" t="str">
        <f t="shared" si="54"/>
        <v>提前量和滞后量</v>
      </c>
      <c r="T295" t="s">
        <v>24</v>
      </c>
      <c r="U295" t="str">
        <f t="shared" si="55"/>
        <v>6.3 排列活动顺序</v>
      </c>
      <c r="V295" t="s">
        <v>24</v>
      </c>
      <c r="W295" t="str">
        <f t="shared" si="58"/>
        <v>|</v>
      </c>
      <c r="X295" t="str">
        <f t="shared" si="56"/>
        <v>[提前量和滞后量](工具-提前量和滞后量)</v>
      </c>
      <c r="Y295" t="str">
        <f t="shared" si="59"/>
        <v>|</v>
      </c>
      <c r="Z295" t="str">
        <f t="shared" si="57"/>
        <v>提前量和滞后量</v>
      </c>
      <c r="AA295" t="str">
        <f t="shared" si="60"/>
        <v>|</v>
      </c>
      <c r="AB295" t="str">
        <f t="shared" si="61"/>
        <v>6.3 排列活动顺序</v>
      </c>
      <c r="AC295" t="str">
        <f t="shared" si="62"/>
        <v>|</v>
      </c>
    </row>
    <row r="296" ht="29" spans="2:29">
      <c r="B296" s="2" t="s">
        <v>280</v>
      </c>
      <c r="C296" t="str">
        <f t="shared" si="51"/>
        <v>提前量和滞后量</v>
      </c>
      <c r="F296" s="4" t="s">
        <v>381</v>
      </c>
      <c r="H296">
        <f>IF(ISNA(VLOOKUP(C296,C$2:C295,1,FALSE)),H295+1,H295)</f>
        <v>89</v>
      </c>
      <c r="I296">
        <f>IF(ISNA(VLOOKUP(C296,C$2:H295,6,FALSE)),H296,VLOOKUP(C296,C$2:H295,6,FALSE))</f>
        <v>89</v>
      </c>
      <c r="K296">
        <f>IF(ISNA(VLOOKUP(F296,F$2:F295,1,FALSE)),K295+1,K295)</f>
        <v>20</v>
      </c>
      <c r="L296">
        <f>IF(ISNA(VLOOKUP(F296,F$2:K295,6,FALSE)),K296,VLOOKUP(F296,F$2:K295,6,FALSE))</f>
        <v>20</v>
      </c>
      <c r="N296" t="str">
        <f t="shared" si="52"/>
        <v>20.089</v>
      </c>
      <c r="O296" t="s">
        <v>653</v>
      </c>
      <c r="P296" t="s">
        <v>24</v>
      </c>
      <c r="Q296" t="str">
        <f t="shared" si="53"/>
        <v>提前量和滞后量</v>
      </c>
      <c r="R296" t="s">
        <v>24</v>
      </c>
      <c r="S296" t="str">
        <f t="shared" si="54"/>
        <v>提前量和滞后量</v>
      </c>
      <c r="T296" t="s">
        <v>24</v>
      </c>
      <c r="U296" t="str">
        <f t="shared" si="55"/>
        <v>6.5 制定进度计划</v>
      </c>
      <c r="V296" t="s">
        <v>24</v>
      </c>
      <c r="W296" t="str">
        <f t="shared" si="58"/>
        <v>|</v>
      </c>
      <c r="X296" t="str">
        <f t="shared" si="56"/>
        <v/>
      </c>
      <c r="Y296" t="str">
        <f t="shared" si="59"/>
        <v>|</v>
      </c>
      <c r="Z296" t="str">
        <f t="shared" si="57"/>
        <v/>
      </c>
      <c r="AA296" t="str">
        <f t="shared" si="60"/>
        <v>|</v>
      </c>
      <c r="AB296" t="str">
        <f t="shared" si="61"/>
        <v>6.5 制定进度计划</v>
      </c>
      <c r="AC296" t="str">
        <f t="shared" si="62"/>
        <v>|</v>
      </c>
    </row>
    <row r="297" ht="29" spans="2:29">
      <c r="B297" s="2" t="s">
        <v>279</v>
      </c>
      <c r="C297" t="str">
        <f t="shared" si="51"/>
        <v>提前量和滞后量</v>
      </c>
      <c r="F297" s="4" t="s">
        <v>381</v>
      </c>
      <c r="H297">
        <f>IF(ISNA(VLOOKUP(C297,C$2:C296,1,FALSE)),H296+1,H296)</f>
        <v>89</v>
      </c>
      <c r="I297">
        <f>IF(ISNA(VLOOKUP(C297,C$2:H296,6,FALSE)),H297,VLOOKUP(C297,C$2:H296,6,FALSE))</f>
        <v>89</v>
      </c>
      <c r="K297">
        <f>IF(ISNA(VLOOKUP(F297,F$2:F296,1,FALSE)),K296+1,K296)</f>
        <v>20</v>
      </c>
      <c r="L297">
        <f>IF(ISNA(VLOOKUP(F297,F$2:K296,6,FALSE)),K297,VLOOKUP(F297,F$2:K296,6,FALSE))</f>
        <v>20</v>
      </c>
      <c r="N297" t="str">
        <f t="shared" si="52"/>
        <v>20.089</v>
      </c>
      <c r="O297" t="s">
        <v>653</v>
      </c>
      <c r="P297" t="s">
        <v>24</v>
      </c>
      <c r="Q297" t="str">
        <f t="shared" si="53"/>
        <v>提前量和滞后量</v>
      </c>
      <c r="R297" t="s">
        <v>24</v>
      </c>
      <c r="S297" t="str">
        <f t="shared" si="54"/>
        <v>提前量和滞后量</v>
      </c>
      <c r="T297" t="s">
        <v>24</v>
      </c>
      <c r="U297" t="str">
        <f t="shared" si="55"/>
        <v>6.6 控制进度</v>
      </c>
      <c r="V297" t="s">
        <v>24</v>
      </c>
      <c r="W297" t="str">
        <f t="shared" si="58"/>
        <v>|</v>
      </c>
      <c r="X297" t="str">
        <f t="shared" si="56"/>
        <v/>
      </c>
      <c r="Y297" t="str">
        <f t="shared" si="59"/>
        <v>|</v>
      </c>
      <c r="Z297" t="str">
        <f t="shared" si="57"/>
        <v/>
      </c>
      <c r="AA297" t="str">
        <f t="shared" si="60"/>
        <v>|</v>
      </c>
      <c r="AB297" t="str">
        <f t="shared" si="61"/>
        <v>6.6 控制进度</v>
      </c>
      <c r="AC297" t="str">
        <f t="shared" si="62"/>
        <v>|</v>
      </c>
    </row>
    <row r="298" spans="2:29">
      <c r="B298" s="2" t="s">
        <v>278</v>
      </c>
      <c r="C298" t="str">
        <f t="shared" si="51"/>
        <v>类比估算</v>
      </c>
      <c r="F298" s="4" t="s">
        <v>384</v>
      </c>
      <c r="H298">
        <f>IF(ISNA(VLOOKUP(C298,C$2:C297,1,FALSE)),H297+1,H297)</f>
        <v>90</v>
      </c>
      <c r="I298">
        <f>IF(ISNA(VLOOKUP(C298,C$2:H297,6,FALSE)),H298,VLOOKUP(C298,C$2:H297,6,FALSE))</f>
        <v>90</v>
      </c>
      <c r="K298">
        <f>IF(ISNA(VLOOKUP(F298,F$2:F297,1,FALSE)),K297+1,K297)</f>
        <v>21</v>
      </c>
      <c r="L298">
        <f>IF(ISNA(VLOOKUP(F298,F$2:K297,6,FALSE)),K298,VLOOKUP(F298,F$2:K297,6,FALSE))</f>
        <v>21</v>
      </c>
      <c r="N298" t="str">
        <f t="shared" si="52"/>
        <v>21.090</v>
      </c>
      <c r="O298" t="s">
        <v>654</v>
      </c>
      <c r="P298" t="s">
        <v>24</v>
      </c>
      <c r="Q298" t="str">
        <f t="shared" si="53"/>
        <v>类比估算</v>
      </c>
      <c r="R298" t="s">
        <v>24</v>
      </c>
      <c r="S298" t="str">
        <f t="shared" si="54"/>
        <v>类比估算</v>
      </c>
      <c r="T298" t="s">
        <v>24</v>
      </c>
      <c r="U298" t="str">
        <f t="shared" si="55"/>
        <v>6.4 估算活动持续时间</v>
      </c>
      <c r="V298" t="s">
        <v>24</v>
      </c>
      <c r="W298" t="str">
        <f t="shared" si="58"/>
        <v>|</v>
      </c>
      <c r="X298" t="str">
        <f t="shared" si="56"/>
        <v>[类比估算](工具-类比估算)</v>
      </c>
      <c r="Y298" t="str">
        <f t="shared" si="59"/>
        <v>|</v>
      </c>
      <c r="Z298" t="str">
        <f t="shared" si="57"/>
        <v>类比估算</v>
      </c>
      <c r="AA298" t="str">
        <f t="shared" si="60"/>
        <v>|</v>
      </c>
      <c r="AB298" t="str">
        <f t="shared" si="61"/>
        <v>6.4 估算活动持续时间</v>
      </c>
      <c r="AC298" t="str">
        <f t="shared" si="62"/>
        <v>|</v>
      </c>
    </row>
    <row r="299" spans="2:29">
      <c r="B299" s="2" t="s">
        <v>282</v>
      </c>
      <c r="C299" t="str">
        <f t="shared" si="51"/>
        <v>类比估算</v>
      </c>
      <c r="F299" s="4" t="s">
        <v>384</v>
      </c>
      <c r="H299">
        <f>IF(ISNA(VLOOKUP(C299,C$2:C298,1,FALSE)),H298+1,H298)</f>
        <v>90</v>
      </c>
      <c r="I299">
        <f>IF(ISNA(VLOOKUP(C299,C$2:H298,6,FALSE)),H299,VLOOKUP(C299,C$2:H298,6,FALSE))</f>
        <v>90</v>
      </c>
      <c r="K299">
        <f>IF(ISNA(VLOOKUP(F299,F$2:F298,1,FALSE)),K298+1,K298)</f>
        <v>21</v>
      </c>
      <c r="L299">
        <f>IF(ISNA(VLOOKUP(F299,F$2:K298,6,FALSE)),K299,VLOOKUP(F299,F$2:K298,6,FALSE))</f>
        <v>21</v>
      </c>
      <c r="N299" t="str">
        <f t="shared" si="52"/>
        <v>21.090</v>
      </c>
      <c r="O299" t="s">
        <v>654</v>
      </c>
      <c r="P299" t="s">
        <v>24</v>
      </c>
      <c r="Q299" t="str">
        <f t="shared" si="53"/>
        <v>类比估算</v>
      </c>
      <c r="R299" t="s">
        <v>24</v>
      </c>
      <c r="S299" t="str">
        <f t="shared" si="54"/>
        <v>类比估算</v>
      </c>
      <c r="T299" t="s">
        <v>24</v>
      </c>
      <c r="U299" t="str">
        <f t="shared" si="55"/>
        <v>7.2 估算成本</v>
      </c>
      <c r="V299" t="s">
        <v>24</v>
      </c>
      <c r="W299" t="str">
        <f t="shared" si="58"/>
        <v>|</v>
      </c>
      <c r="X299" t="str">
        <f t="shared" si="56"/>
        <v/>
      </c>
      <c r="Y299" t="str">
        <f t="shared" si="59"/>
        <v>|</v>
      </c>
      <c r="Z299" t="str">
        <f t="shared" si="57"/>
        <v/>
      </c>
      <c r="AA299" t="str">
        <f t="shared" si="60"/>
        <v>|</v>
      </c>
      <c r="AB299" t="str">
        <f t="shared" si="61"/>
        <v>7.2 估算成本</v>
      </c>
      <c r="AC299" t="str">
        <f t="shared" si="62"/>
        <v>|</v>
      </c>
    </row>
    <row r="300" spans="2:29">
      <c r="B300" s="2" t="s">
        <v>286</v>
      </c>
      <c r="C300" t="str">
        <f t="shared" si="51"/>
        <v>类比估算</v>
      </c>
      <c r="F300" t="s">
        <v>384</v>
      </c>
      <c r="H300">
        <f>IF(ISNA(VLOOKUP(C300,C$2:C299,1,FALSE)),H299+1,H299)</f>
        <v>90</v>
      </c>
      <c r="I300">
        <f>IF(ISNA(VLOOKUP(C300,C$2:H299,6,FALSE)),H300,VLOOKUP(C300,C$2:H299,6,FALSE))</f>
        <v>90</v>
      </c>
      <c r="K300">
        <f>IF(ISNA(VLOOKUP(F300,F$2:F299,1,FALSE)),K299+1,K299)</f>
        <v>21</v>
      </c>
      <c r="L300">
        <f>IF(ISNA(VLOOKUP(F300,F$2:K299,6,FALSE)),K300,VLOOKUP(F300,F$2:K299,6,FALSE))</f>
        <v>21</v>
      </c>
      <c r="N300" t="str">
        <f t="shared" si="52"/>
        <v>21.090</v>
      </c>
      <c r="O300" t="s">
        <v>654</v>
      </c>
      <c r="P300" t="s">
        <v>24</v>
      </c>
      <c r="Q300" t="str">
        <f t="shared" si="53"/>
        <v>类比估算</v>
      </c>
      <c r="R300" t="s">
        <v>24</v>
      </c>
      <c r="S300" t="str">
        <f t="shared" si="54"/>
        <v>类比估算</v>
      </c>
      <c r="T300" t="s">
        <v>24</v>
      </c>
      <c r="U300" t="str">
        <f t="shared" si="55"/>
        <v>9.2 估算活动资源</v>
      </c>
      <c r="V300" t="s">
        <v>24</v>
      </c>
      <c r="W300" t="str">
        <f t="shared" si="58"/>
        <v>|</v>
      </c>
      <c r="X300" t="str">
        <f t="shared" si="56"/>
        <v/>
      </c>
      <c r="Y300" t="str">
        <f t="shared" si="59"/>
        <v>|</v>
      </c>
      <c r="Z300" t="str">
        <f t="shared" si="57"/>
        <v/>
      </c>
      <c r="AA300" t="str">
        <f t="shared" si="60"/>
        <v>|</v>
      </c>
      <c r="AB300" t="str">
        <f t="shared" si="61"/>
        <v>9.2 估算活动资源</v>
      </c>
      <c r="AC300" t="str">
        <f t="shared" si="62"/>
        <v>|</v>
      </c>
    </row>
    <row r="301" spans="2:29">
      <c r="B301" s="2" t="s">
        <v>278</v>
      </c>
      <c r="C301" t="str">
        <f t="shared" si="51"/>
        <v>参数估算</v>
      </c>
      <c r="F301" s="4" t="s">
        <v>386</v>
      </c>
      <c r="H301">
        <f>IF(ISNA(VLOOKUP(C301,C$2:C300,1,FALSE)),H300+1,H300)</f>
        <v>91</v>
      </c>
      <c r="I301">
        <f>IF(ISNA(VLOOKUP(C301,C$2:H300,6,FALSE)),H301,VLOOKUP(C301,C$2:H300,6,FALSE))</f>
        <v>91</v>
      </c>
      <c r="K301">
        <f>IF(ISNA(VLOOKUP(F301,F$2:F300,1,FALSE)),K300+1,K300)</f>
        <v>22</v>
      </c>
      <c r="L301">
        <f>IF(ISNA(VLOOKUP(F301,F$2:K300,6,FALSE)),K301,VLOOKUP(F301,F$2:K300,6,FALSE))</f>
        <v>22</v>
      </c>
      <c r="N301" t="str">
        <f t="shared" si="52"/>
        <v>22.091</v>
      </c>
      <c r="O301" t="s">
        <v>655</v>
      </c>
      <c r="P301" t="s">
        <v>24</v>
      </c>
      <c r="Q301" t="str">
        <f t="shared" si="53"/>
        <v>参数估算</v>
      </c>
      <c r="R301" t="s">
        <v>24</v>
      </c>
      <c r="S301" t="str">
        <f t="shared" si="54"/>
        <v>参数估算</v>
      </c>
      <c r="T301" t="s">
        <v>24</v>
      </c>
      <c r="U301" t="str">
        <f t="shared" si="55"/>
        <v>6.4 估算活动持续时间</v>
      </c>
      <c r="V301" t="s">
        <v>24</v>
      </c>
      <c r="W301" t="str">
        <f t="shared" si="58"/>
        <v>|</v>
      </c>
      <c r="X301" t="str">
        <f t="shared" si="56"/>
        <v>[参数估算](工具-参数估算)</v>
      </c>
      <c r="Y301" t="str">
        <f t="shared" si="59"/>
        <v>|</v>
      </c>
      <c r="Z301" t="str">
        <f t="shared" si="57"/>
        <v>参数估算</v>
      </c>
      <c r="AA301" t="str">
        <f t="shared" si="60"/>
        <v>|</v>
      </c>
      <c r="AB301" t="str">
        <f t="shared" si="61"/>
        <v>6.4 估算活动持续时间</v>
      </c>
      <c r="AC301" t="str">
        <f t="shared" si="62"/>
        <v>|</v>
      </c>
    </row>
    <row r="302" spans="2:29">
      <c r="B302" s="2" t="s">
        <v>282</v>
      </c>
      <c r="C302" t="str">
        <f t="shared" si="51"/>
        <v>参数估算</v>
      </c>
      <c r="F302" s="4" t="s">
        <v>386</v>
      </c>
      <c r="H302">
        <f>IF(ISNA(VLOOKUP(C302,C$2:C301,1,FALSE)),H301+1,H301)</f>
        <v>91</v>
      </c>
      <c r="I302">
        <f>IF(ISNA(VLOOKUP(C302,C$2:H301,6,FALSE)),H302,VLOOKUP(C302,C$2:H301,6,FALSE))</f>
        <v>91</v>
      </c>
      <c r="K302">
        <f>IF(ISNA(VLOOKUP(F302,F$2:F301,1,FALSE)),K301+1,K301)</f>
        <v>22</v>
      </c>
      <c r="L302">
        <f>IF(ISNA(VLOOKUP(F302,F$2:K301,6,FALSE)),K302,VLOOKUP(F302,F$2:K301,6,FALSE))</f>
        <v>22</v>
      </c>
      <c r="N302" t="str">
        <f t="shared" si="52"/>
        <v>22.091</v>
      </c>
      <c r="O302" t="s">
        <v>655</v>
      </c>
      <c r="P302" t="s">
        <v>24</v>
      </c>
      <c r="Q302" t="str">
        <f t="shared" si="53"/>
        <v>参数估算</v>
      </c>
      <c r="R302" t="s">
        <v>24</v>
      </c>
      <c r="S302" t="str">
        <f t="shared" si="54"/>
        <v>参数估算</v>
      </c>
      <c r="T302" t="s">
        <v>24</v>
      </c>
      <c r="U302" t="str">
        <f t="shared" si="55"/>
        <v>7.2 估算成本</v>
      </c>
      <c r="V302" t="s">
        <v>24</v>
      </c>
      <c r="W302" t="str">
        <f t="shared" si="58"/>
        <v>|</v>
      </c>
      <c r="X302" t="str">
        <f t="shared" si="56"/>
        <v/>
      </c>
      <c r="Y302" t="str">
        <f t="shared" si="59"/>
        <v>|</v>
      </c>
      <c r="Z302" t="str">
        <f t="shared" si="57"/>
        <v/>
      </c>
      <c r="AA302" t="str">
        <f t="shared" si="60"/>
        <v>|</v>
      </c>
      <c r="AB302" t="str">
        <f t="shared" si="61"/>
        <v>7.2 估算成本</v>
      </c>
      <c r="AC302" t="str">
        <f t="shared" si="62"/>
        <v>|</v>
      </c>
    </row>
    <row r="303" spans="2:29">
      <c r="B303" s="2" t="s">
        <v>286</v>
      </c>
      <c r="C303" t="str">
        <f t="shared" si="51"/>
        <v>参数估算</v>
      </c>
      <c r="F303" t="s">
        <v>386</v>
      </c>
      <c r="H303">
        <f>IF(ISNA(VLOOKUP(C303,C$2:C302,1,FALSE)),H302+1,H302)</f>
        <v>91</v>
      </c>
      <c r="I303">
        <f>IF(ISNA(VLOOKUP(C303,C$2:H302,6,FALSE)),H303,VLOOKUP(C303,C$2:H302,6,FALSE))</f>
        <v>91</v>
      </c>
      <c r="K303">
        <f>IF(ISNA(VLOOKUP(F303,F$2:F302,1,FALSE)),K302+1,K302)</f>
        <v>22</v>
      </c>
      <c r="L303">
        <f>IF(ISNA(VLOOKUP(F303,F$2:K302,6,FALSE)),K303,VLOOKUP(F303,F$2:K302,6,FALSE))</f>
        <v>22</v>
      </c>
      <c r="N303" t="str">
        <f t="shared" si="52"/>
        <v>22.091</v>
      </c>
      <c r="O303" t="s">
        <v>655</v>
      </c>
      <c r="P303" t="s">
        <v>24</v>
      </c>
      <c r="Q303" t="str">
        <f t="shared" si="53"/>
        <v>参数估算</v>
      </c>
      <c r="R303" t="s">
        <v>24</v>
      </c>
      <c r="S303" t="str">
        <f t="shared" si="54"/>
        <v>参数估算</v>
      </c>
      <c r="T303" t="s">
        <v>24</v>
      </c>
      <c r="U303" t="str">
        <f t="shared" si="55"/>
        <v>9.2 估算活动资源</v>
      </c>
      <c r="V303" t="s">
        <v>24</v>
      </c>
      <c r="W303" t="str">
        <f t="shared" si="58"/>
        <v>|</v>
      </c>
      <c r="X303" t="str">
        <f t="shared" si="56"/>
        <v/>
      </c>
      <c r="Y303" t="str">
        <f t="shared" si="59"/>
        <v>|</v>
      </c>
      <c r="Z303" t="str">
        <f t="shared" si="57"/>
        <v/>
      </c>
      <c r="AA303" t="str">
        <f t="shared" si="60"/>
        <v>|</v>
      </c>
      <c r="AB303" t="str">
        <f t="shared" si="61"/>
        <v>9.2 估算活动资源</v>
      </c>
      <c r="AC303" t="str">
        <f t="shared" si="62"/>
        <v>|</v>
      </c>
    </row>
    <row r="304" spans="2:29">
      <c r="B304" s="2" t="s">
        <v>278</v>
      </c>
      <c r="C304" t="str">
        <f t="shared" si="51"/>
        <v>三点估算</v>
      </c>
      <c r="F304" s="4" t="s">
        <v>388</v>
      </c>
      <c r="H304">
        <f>IF(ISNA(VLOOKUP(C304,C$2:C303,1,FALSE)),H303+1,H303)</f>
        <v>92</v>
      </c>
      <c r="I304">
        <f>IF(ISNA(VLOOKUP(C304,C$2:H303,6,FALSE)),H304,VLOOKUP(C304,C$2:H303,6,FALSE))</f>
        <v>92</v>
      </c>
      <c r="K304">
        <f>IF(ISNA(VLOOKUP(F304,F$2:F303,1,FALSE)),K303+1,K303)</f>
        <v>23</v>
      </c>
      <c r="L304">
        <f>IF(ISNA(VLOOKUP(F304,F$2:K303,6,FALSE)),K304,VLOOKUP(F304,F$2:K303,6,FALSE))</f>
        <v>23</v>
      </c>
      <c r="N304" t="str">
        <f t="shared" si="52"/>
        <v>23.092</v>
      </c>
      <c r="O304" t="s">
        <v>656</v>
      </c>
      <c r="P304" t="s">
        <v>24</v>
      </c>
      <c r="Q304" t="str">
        <f t="shared" si="53"/>
        <v>三点估算</v>
      </c>
      <c r="R304" t="s">
        <v>24</v>
      </c>
      <c r="S304" t="str">
        <f t="shared" si="54"/>
        <v>三点估算</v>
      </c>
      <c r="T304" t="s">
        <v>24</v>
      </c>
      <c r="U304" t="str">
        <f t="shared" si="55"/>
        <v>6.4 估算活动持续时间</v>
      </c>
      <c r="V304" t="s">
        <v>24</v>
      </c>
      <c r="W304" t="str">
        <f t="shared" si="58"/>
        <v>|</v>
      </c>
      <c r="X304" t="str">
        <f t="shared" si="56"/>
        <v>[三点估算](工具-三点估算)</v>
      </c>
      <c r="Y304" t="str">
        <f t="shared" si="59"/>
        <v>|</v>
      </c>
      <c r="Z304" t="str">
        <f t="shared" si="57"/>
        <v>三点估算</v>
      </c>
      <c r="AA304" t="str">
        <f t="shared" si="60"/>
        <v>|</v>
      </c>
      <c r="AB304" t="str">
        <f t="shared" si="61"/>
        <v>6.4 估算活动持续时间</v>
      </c>
      <c r="AC304" t="str">
        <f t="shared" si="62"/>
        <v>|</v>
      </c>
    </row>
    <row r="305" spans="2:29">
      <c r="B305" s="2" t="s">
        <v>282</v>
      </c>
      <c r="C305" t="str">
        <f t="shared" si="51"/>
        <v>三点估算</v>
      </c>
      <c r="F305" s="4" t="s">
        <v>388</v>
      </c>
      <c r="H305">
        <f>IF(ISNA(VLOOKUP(C305,C$2:C304,1,FALSE)),H304+1,H304)</f>
        <v>92</v>
      </c>
      <c r="I305">
        <f>IF(ISNA(VLOOKUP(C305,C$2:H304,6,FALSE)),H305,VLOOKUP(C305,C$2:H304,6,FALSE))</f>
        <v>92</v>
      </c>
      <c r="K305">
        <f>IF(ISNA(VLOOKUP(F305,F$2:F304,1,FALSE)),K304+1,K304)</f>
        <v>23</v>
      </c>
      <c r="L305">
        <f>IF(ISNA(VLOOKUP(F305,F$2:K304,6,FALSE)),K305,VLOOKUP(F305,F$2:K304,6,FALSE))</f>
        <v>23</v>
      </c>
      <c r="N305" t="str">
        <f t="shared" si="52"/>
        <v>23.092</v>
      </c>
      <c r="O305" t="s">
        <v>656</v>
      </c>
      <c r="P305" t="s">
        <v>24</v>
      </c>
      <c r="Q305" t="str">
        <f t="shared" si="53"/>
        <v>三点估算</v>
      </c>
      <c r="R305" t="s">
        <v>24</v>
      </c>
      <c r="S305" t="str">
        <f t="shared" si="54"/>
        <v>三点估算</v>
      </c>
      <c r="T305" t="s">
        <v>24</v>
      </c>
      <c r="U305" t="str">
        <f t="shared" si="55"/>
        <v>7.2 估算成本</v>
      </c>
      <c r="V305" t="s">
        <v>24</v>
      </c>
      <c r="W305" t="str">
        <f t="shared" si="58"/>
        <v>|</v>
      </c>
      <c r="X305" t="str">
        <f t="shared" si="56"/>
        <v/>
      </c>
      <c r="Y305" t="str">
        <f t="shared" si="59"/>
        <v>|</v>
      </c>
      <c r="Z305" t="str">
        <f t="shared" si="57"/>
        <v/>
      </c>
      <c r="AA305" t="str">
        <f t="shared" si="60"/>
        <v>|</v>
      </c>
      <c r="AB305" t="str">
        <f t="shared" si="61"/>
        <v>7.2 估算成本</v>
      </c>
      <c r="AC305" t="str">
        <f t="shared" si="62"/>
        <v>|</v>
      </c>
    </row>
    <row r="306" ht="29" spans="2:29">
      <c r="B306" s="2" t="s">
        <v>278</v>
      </c>
      <c r="C306" t="str">
        <f t="shared" si="51"/>
        <v>自下而上估算</v>
      </c>
      <c r="F306" s="4" t="s">
        <v>390</v>
      </c>
      <c r="H306">
        <f>IF(ISNA(VLOOKUP(C306,C$2:C305,1,FALSE)),H305+1,H305)</f>
        <v>93</v>
      </c>
      <c r="I306">
        <f>IF(ISNA(VLOOKUP(C306,C$2:H305,6,FALSE)),H306,VLOOKUP(C306,C$2:H305,6,FALSE))</f>
        <v>93</v>
      </c>
      <c r="K306">
        <f>IF(ISNA(VLOOKUP(F306,F$2:F305,1,FALSE)),K305+1,K305)</f>
        <v>24</v>
      </c>
      <c r="L306">
        <f>IF(ISNA(VLOOKUP(F306,F$2:K305,6,FALSE)),K306,VLOOKUP(F306,F$2:K305,6,FALSE))</f>
        <v>24</v>
      </c>
      <c r="N306" t="str">
        <f t="shared" si="52"/>
        <v>24.093</v>
      </c>
      <c r="O306" t="s">
        <v>657</v>
      </c>
      <c r="P306" t="s">
        <v>24</v>
      </c>
      <c r="Q306" t="str">
        <f t="shared" si="53"/>
        <v>自下而上估算</v>
      </c>
      <c r="R306" t="s">
        <v>24</v>
      </c>
      <c r="S306" t="str">
        <f t="shared" si="54"/>
        <v>自下而上估算</v>
      </c>
      <c r="T306" t="s">
        <v>24</v>
      </c>
      <c r="U306" t="str">
        <f t="shared" si="55"/>
        <v>6.4 估算活动持续时间</v>
      </c>
      <c r="V306" t="s">
        <v>24</v>
      </c>
      <c r="W306" t="str">
        <f t="shared" si="58"/>
        <v>|</v>
      </c>
      <c r="X306" t="str">
        <f t="shared" si="56"/>
        <v>[自下而上估算](工具-自下而上估算)</v>
      </c>
      <c r="Y306" t="str">
        <f t="shared" si="59"/>
        <v>|</v>
      </c>
      <c r="Z306" t="str">
        <f t="shared" si="57"/>
        <v>自下而上估算</v>
      </c>
      <c r="AA306" t="str">
        <f t="shared" si="60"/>
        <v>|</v>
      </c>
      <c r="AB306" t="str">
        <f t="shared" si="61"/>
        <v>6.4 估算活动持续时间</v>
      </c>
      <c r="AC306" t="str">
        <f t="shared" si="62"/>
        <v>|</v>
      </c>
    </row>
    <row r="307" ht="29" spans="2:29">
      <c r="B307" s="2" t="s">
        <v>282</v>
      </c>
      <c r="C307" t="str">
        <f t="shared" si="51"/>
        <v>自下而上估算</v>
      </c>
      <c r="F307" s="4" t="s">
        <v>390</v>
      </c>
      <c r="H307">
        <f>IF(ISNA(VLOOKUP(C307,C$2:C306,1,FALSE)),H306+1,H306)</f>
        <v>93</v>
      </c>
      <c r="I307">
        <f>IF(ISNA(VLOOKUP(C307,C$2:H306,6,FALSE)),H307,VLOOKUP(C307,C$2:H306,6,FALSE))</f>
        <v>93</v>
      </c>
      <c r="K307">
        <f>IF(ISNA(VLOOKUP(F307,F$2:F306,1,FALSE)),K306+1,K306)</f>
        <v>24</v>
      </c>
      <c r="L307">
        <f>IF(ISNA(VLOOKUP(F307,F$2:K306,6,FALSE)),K307,VLOOKUP(F307,F$2:K306,6,FALSE))</f>
        <v>24</v>
      </c>
      <c r="N307" t="str">
        <f t="shared" si="52"/>
        <v>24.093</v>
      </c>
      <c r="O307" t="s">
        <v>657</v>
      </c>
      <c r="P307" t="s">
        <v>24</v>
      </c>
      <c r="Q307" t="str">
        <f t="shared" si="53"/>
        <v>自下而上估算</v>
      </c>
      <c r="R307" t="s">
        <v>24</v>
      </c>
      <c r="S307" t="str">
        <f t="shared" si="54"/>
        <v>自下而上估算</v>
      </c>
      <c r="T307" t="s">
        <v>24</v>
      </c>
      <c r="U307" t="str">
        <f t="shared" si="55"/>
        <v>7.2 估算成本</v>
      </c>
      <c r="V307" t="s">
        <v>24</v>
      </c>
      <c r="W307" t="str">
        <f t="shared" si="58"/>
        <v>|</v>
      </c>
      <c r="X307" t="str">
        <f t="shared" si="56"/>
        <v/>
      </c>
      <c r="Y307" t="str">
        <f t="shared" si="59"/>
        <v>|</v>
      </c>
      <c r="Z307" t="str">
        <f t="shared" si="57"/>
        <v/>
      </c>
      <c r="AA307" t="str">
        <f t="shared" si="60"/>
        <v>|</v>
      </c>
      <c r="AB307" t="str">
        <f t="shared" si="61"/>
        <v>7.2 估算成本</v>
      </c>
      <c r="AC307" t="str">
        <f t="shared" si="62"/>
        <v>|</v>
      </c>
    </row>
    <row r="308" spans="2:29">
      <c r="B308" s="2" t="s">
        <v>286</v>
      </c>
      <c r="C308" t="str">
        <f t="shared" si="51"/>
        <v>自下而上估算</v>
      </c>
      <c r="F308" t="s">
        <v>390</v>
      </c>
      <c r="H308">
        <f>IF(ISNA(VLOOKUP(C308,C$2:C307,1,FALSE)),H307+1,H307)</f>
        <v>93</v>
      </c>
      <c r="I308">
        <f>IF(ISNA(VLOOKUP(C308,C$2:H307,6,FALSE)),H308,VLOOKUP(C308,C$2:H307,6,FALSE))</f>
        <v>93</v>
      </c>
      <c r="K308">
        <f>IF(ISNA(VLOOKUP(F308,F$2:F307,1,FALSE)),K307+1,K307)</f>
        <v>24</v>
      </c>
      <c r="L308">
        <f>IF(ISNA(VLOOKUP(F308,F$2:K307,6,FALSE)),K308,VLOOKUP(F308,F$2:K307,6,FALSE))</f>
        <v>24</v>
      </c>
      <c r="N308" t="str">
        <f t="shared" si="52"/>
        <v>24.093</v>
      </c>
      <c r="O308" t="s">
        <v>657</v>
      </c>
      <c r="P308" t="s">
        <v>24</v>
      </c>
      <c r="Q308" t="str">
        <f t="shared" si="53"/>
        <v>自下而上估算</v>
      </c>
      <c r="R308" t="s">
        <v>24</v>
      </c>
      <c r="S308" t="str">
        <f t="shared" si="54"/>
        <v>自下而上估算</v>
      </c>
      <c r="T308" t="s">
        <v>24</v>
      </c>
      <c r="U308" t="str">
        <f t="shared" si="55"/>
        <v>9.2 估算活动资源</v>
      </c>
      <c r="V308" t="s">
        <v>24</v>
      </c>
      <c r="W308" t="str">
        <f t="shared" si="58"/>
        <v>|</v>
      </c>
      <c r="X308" t="str">
        <f t="shared" si="56"/>
        <v/>
      </c>
      <c r="Y308" t="str">
        <f t="shared" si="59"/>
        <v>|</v>
      </c>
      <c r="Z308" t="str">
        <f t="shared" si="57"/>
        <v/>
      </c>
      <c r="AA308" t="str">
        <f t="shared" si="60"/>
        <v>|</v>
      </c>
      <c r="AB308" t="str">
        <f t="shared" si="61"/>
        <v>9.2 估算活动资源</v>
      </c>
      <c r="AC308" t="str">
        <f t="shared" si="62"/>
        <v>|</v>
      </c>
    </row>
    <row r="309" ht="29" spans="2:29">
      <c r="B309" s="2" t="s">
        <v>280</v>
      </c>
      <c r="C309" t="str">
        <f t="shared" si="51"/>
        <v>进度网络分析</v>
      </c>
      <c r="F309" s="4" t="s">
        <v>396</v>
      </c>
      <c r="H309">
        <f>IF(ISNA(VLOOKUP(C309,C$2:C308,1,FALSE)),H308+1,H308)</f>
        <v>94</v>
      </c>
      <c r="I309">
        <f>IF(ISNA(VLOOKUP(C309,C$2:H308,6,FALSE)),H309,VLOOKUP(C309,C$2:H308,6,FALSE))</f>
        <v>94</v>
      </c>
      <c r="K309">
        <f>IF(ISNA(VLOOKUP(F309,F$2:F308,1,FALSE)),K308+1,K308)</f>
        <v>25</v>
      </c>
      <c r="L309">
        <f>IF(ISNA(VLOOKUP(F309,F$2:K308,6,FALSE)),K309,VLOOKUP(F309,F$2:K308,6,FALSE))</f>
        <v>25</v>
      </c>
      <c r="N309" t="str">
        <f t="shared" si="52"/>
        <v>25.094</v>
      </c>
      <c r="O309" t="s">
        <v>658</v>
      </c>
      <c r="P309" t="s">
        <v>24</v>
      </c>
      <c r="Q309" t="str">
        <f t="shared" si="53"/>
        <v>进度网络分析</v>
      </c>
      <c r="R309" t="s">
        <v>24</v>
      </c>
      <c r="S309" t="str">
        <f t="shared" si="54"/>
        <v>进度网络分析</v>
      </c>
      <c r="T309" t="s">
        <v>24</v>
      </c>
      <c r="U309" t="str">
        <f t="shared" si="55"/>
        <v>6.5 制定进度计划</v>
      </c>
      <c r="V309" t="s">
        <v>24</v>
      </c>
      <c r="W309" t="str">
        <f t="shared" si="58"/>
        <v>|</v>
      </c>
      <c r="X309" t="str">
        <f t="shared" si="56"/>
        <v>[进度网络分析](工具-进度网络分析)</v>
      </c>
      <c r="Y309" t="str">
        <f t="shared" si="59"/>
        <v>|</v>
      </c>
      <c r="Z309" t="str">
        <f t="shared" si="57"/>
        <v>进度网络分析</v>
      </c>
      <c r="AA309" t="str">
        <f t="shared" si="60"/>
        <v>|</v>
      </c>
      <c r="AB309" t="str">
        <f t="shared" si="61"/>
        <v>6.5 制定进度计划</v>
      </c>
      <c r="AC309" t="str">
        <f t="shared" si="62"/>
        <v>|</v>
      </c>
    </row>
    <row r="310" ht="29" spans="2:29">
      <c r="B310" s="2" t="s">
        <v>280</v>
      </c>
      <c r="C310" t="str">
        <f t="shared" si="51"/>
        <v>关键路径法</v>
      </c>
      <c r="F310" s="4" t="s">
        <v>398</v>
      </c>
      <c r="H310">
        <f>IF(ISNA(VLOOKUP(C310,C$2:C309,1,FALSE)),H309+1,H309)</f>
        <v>95</v>
      </c>
      <c r="I310">
        <f>IF(ISNA(VLOOKUP(C310,C$2:H309,6,FALSE)),H310,VLOOKUP(C310,C$2:H309,6,FALSE))</f>
        <v>95</v>
      </c>
      <c r="K310">
        <f>IF(ISNA(VLOOKUP(F310,F$2:F309,1,FALSE)),K309+1,K309)</f>
        <v>26</v>
      </c>
      <c r="L310">
        <f>IF(ISNA(VLOOKUP(F310,F$2:K309,6,FALSE)),K310,VLOOKUP(F310,F$2:K309,6,FALSE))</f>
        <v>26</v>
      </c>
      <c r="N310" t="str">
        <f t="shared" si="52"/>
        <v>26.095</v>
      </c>
      <c r="O310" t="s">
        <v>659</v>
      </c>
      <c r="P310" t="s">
        <v>24</v>
      </c>
      <c r="Q310" t="str">
        <f t="shared" si="53"/>
        <v>关键路径法</v>
      </c>
      <c r="R310" t="s">
        <v>24</v>
      </c>
      <c r="S310" t="str">
        <f t="shared" si="54"/>
        <v>关键路径法</v>
      </c>
      <c r="T310" t="s">
        <v>24</v>
      </c>
      <c r="U310" t="str">
        <f t="shared" si="55"/>
        <v>6.5 制定进度计划</v>
      </c>
      <c r="V310" t="s">
        <v>24</v>
      </c>
      <c r="W310" t="str">
        <f t="shared" si="58"/>
        <v>|</v>
      </c>
      <c r="X310" t="str">
        <f t="shared" si="56"/>
        <v>[关键路径法](工具-关键路径法)</v>
      </c>
      <c r="Y310" t="str">
        <f t="shared" si="59"/>
        <v>|</v>
      </c>
      <c r="Z310" t="str">
        <f t="shared" si="57"/>
        <v>关键路径法</v>
      </c>
      <c r="AA310" t="str">
        <f t="shared" si="60"/>
        <v>|</v>
      </c>
      <c r="AB310" t="str">
        <f t="shared" si="61"/>
        <v>6.5 制定进度计划</v>
      </c>
      <c r="AC310" t="str">
        <f t="shared" si="62"/>
        <v>|</v>
      </c>
    </row>
    <row r="311" ht="29" spans="2:29">
      <c r="B311" s="2" t="s">
        <v>279</v>
      </c>
      <c r="C311" t="str">
        <f t="shared" si="51"/>
        <v>关键路径法</v>
      </c>
      <c r="F311" s="4" t="s">
        <v>398</v>
      </c>
      <c r="H311">
        <f>IF(ISNA(VLOOKUP(C311,C$2:C310,1,FALSE)),H310+1,H310)</f>
        <v>95</v>
      </c>
      <c r="I311">
        <f>IF(ISNA(VLOOKUP(C311,C$2:H310,6,FALSE)),H311,VLOOKUP(C311,C$2:H310,6,FALSE))</f>
        <v>95</v>
      </c>
      <c r="K311">
        <f>IF(ISNA(VLOOKUP(F311,F$2:F310,1,FALSE)),K310+1,K310)</f>
        <v>26</v>
      </c>
      <c r="L311">
        <f>IF(ISNA(VLOOKUP(F311,F$2:K310,6,FALSE)),K311,VLOOKUP(F311,F$2:K310,6,FALSE))</f>
        <v>26</v>
      </c>
      <c r="N311" t="str">
        <f t="shared" si="52"/>
        <v>26.095</v>
      </c>
      <c r="O311" t="s">
        <v>659</v>
      </c>
      <c r="P311" t="s">
        <v>24</v>
      </c>
      <c r="Q311" t="str">
        <f t="shared" si="53"/>
        <v>关键路径法</v>
      </c>
      <c r="R311" t="s">
        <v>24</v>
      </c>
      <c r="S311" t="str">
        <f t="shared" si="54"/>
        <v>关键路径法</v>
      </c>
      <c r="T311" t="s">
        <v>24</v>
      </c>
      <c r="U311" t="str">
        <f t="shared" si="55"/>
        <v>6.6 控制进度</v>
      </c>
      <c r="V311" t="s">
        <v>24</v>
      </c>
      <c r="W311" t="str">
        <f t="shared" si="58"/>
        <v>|</v>
      </c>
      <c r="X311" t="str">
        <f t="shared" si="56"/>
        <v/>
      </c>
      <c r="Y311" t="str">
        <f t="shared" si="59"/>
        <v>|</v>
      </c>
      <c r="Z311" t="str">
        <f t="shared" si="57"/>
        <v/>
      </c>
      <c r="AA311" t="str">
        <f t="shared" si="60"/>
        <v>|</v>
      </c>
      <c r="AB311" t="str">
        <f t="shared" si="61"/>
        <v>6.6 控制进度</v>
      </c>
      <c r="AC311" t="str">
        <f t="shared" si="62"/>
        <v>|</v>
      </c>
    </row>
    <row r="312" spans="2:29">
      <c r="B312" s="2" t="s">
        <v>280</v>
      </c>
      <c r="C312" t="str">
        <f t="shared" si="51"/>
        <v>资源优化</v>
      </c>
      <c r="F312" s="4" t="s">
        <v>400</v>
      </c>
      <c r="H312">
        <f>IF(ISNA(VLOOKUP(C312,C$2:C311,1,FALSE)),H311+1,H311)</f>
        <v>96</v>
      </c>
      <c r="I312">
        <f>IF(ISNA(VLOOKUP(C312,C$2:H311,6,FALSE)),H312,VLOOKUP(C312,C$2:H311,6,FALSE))</f>
        <v>96</v>
      </c>
      <c r="K312">
        <f>IF(ISNA(VLOOKUP(F312,F$2:F311,1,FALSE)),K311+1,K311)</f>
        <v>27</v>
      </c>
      <c r="L312">
        <f>IF(ISNA(VLOOKUP(F312,F$2:K311,6,FALSE)),K312,VLOOKUP(F312,F$2:K311,6,FALSE))</f>
        <v>27</v>
      </c>
      <c r="N312" t="str">
        <f t="shared" si="52"/>
        <v>27.096</v>
      </c>
      <c r="O312" t="s">
        <v>660</v>
      </c>
      <c r="P312" t="s">
        <v>24</v>
      </c>
      <c r="Q312" t="str">
        <f t="shared" si="53"/>
        <v>资源优化</v>
      </c>
      <c r="R312" t="s">
        <v>24</v>
      </c>
      <c r="S312" t="str">
        <f t="shared" si="54"/>
        <v>资源优化</v>
      </c>
      <c r="T312" t="s">
        <v>24</v>
      </c>
      <c r="U312" t="str">
        <f t="shared" si="55"/>
        <v>6.5 制定进度计划</v>
      </c>
      <c r="V312" t="s">
        <v>24</v>
      </c>
      <c r="W312" t="str">
        <f t="shared" si="58"/>
        <v>|</v>
      </c>
      <c r="X312" t="str">
        <f t="shared" si="56"/>
        <v>[资源优化](工具-资源优化)</v>
      </c>
      <c r="Y312" t="str">
        <f t="shared" si="59"/>
        <v>|</v>
      </c>
      <c r="Z312" t="str">
        <f t="shared" si="57"/>
        <v>资源优化</v>
      </c>
      <c r="AA312" t="str">
        <f t="shared" si="60"/>
        <v>|</v>
      </c>
      <c r="AB312" t="str">
        <f t="shared" si="61"/>
        <v>6.5 制定进度计划</v>
      </c>
      <c r="AC312" t="str">
        <f t="shared" si="62"/>
        <v>|</v>
      </c>
    </row>
    <row r="313" spans="2:29">
      <c r="B313" s="2" t="s">
        <v>279</v>
      </c>
      <c r="C313" t="str">
        <f t="shared" si="51"/>
        <v>资源优化</v>
      </c>
      <c r="F313" s="4" t="s">
        <v>400</v>
      </c>
      <c r="H313">
        <f>IF(ISNA(VLOOKUP(C313,C$2:C312,1,FALSE)),H312+1,H312)</f>
        <v>96</v>
      </c>
      <c r="I313">
        <f>IF(ISNA(VLOOKUP(C313,C$2:H312,6,FALSE)),H313,VLOOKUP(C313,C$2:H312,6,FALSE))</f>
        <v>96</v>
      </c>
      <c r="K313">
        <f>IF(ISNA(VLOOKUP(F313,F$2:F312,1,FALSE)),K312+1,K312)</f>
        <v>27</v>
      </c>
      <c r="L313">
        <f>IF(ISNA(VLOOKUP(F313,F$2:K312,6,FALSE)),K313,VLOOKUP(F313,F$2:K312,6,FALSE))</f>
        <v>27</v>
      </c>
      <c r="N313" t="str">
        <f t="shared" si="52"/>
        <v>27.096</v>
      </c>
      <c r="O313" t="s">
        <v>660</v>
      </c>
      <c r="P313" t="s">
        <v>24</v>
      </c>
      <c r="Q313" t="str">
        <f t="shared" si="53"/>
        <v>资源优化</v>
      </c>
      <c r="R313" t="s">
        <v>24</v>
      </c>
      <c r="S313" t="str">
        <f t="shared" si="54"/>
        <v>资源优化</v>
      </c>
      <c r="T313" t="s">
        <v>24</v>
      </c>
      <c r="U313" t="str">
        <f t="shared" si="55"/>
        <v>6.6 控制进度</v>
      </c>
      <c r="V313" t="s">
        <v>24</v>
      </c>
      <c r="W313" t="str">
        <f t="shared" si="58"/>
        <v>|</v>
      </c>
      <c r="X313" t="str">
        <f t="shared" si="56"/>
        <v/>
      </c>
      <c r="Y313" t="str">
        <f t="shared" si="59"/>
        <v>|</v>
      </c>
      <c r="Z313" t="str">
        <f t="shared" si="57"/>
        <v/>
      </c>
      <c r="AA313" t="str">
        <f t="shared" si="60"/>
        <v>|</v>
      </c>
      <c r="AB313" t="str">
        <f t="shared" si="61"/>
        <v>6.6 控制进度</v>
      </c>
      <c r="AC313" t="str">
        <f t="shared" si="62"/>
        <v>|</v>
      </c>
    </row>
    <row r="314" spans="2:29">
      <c r="B314" s="2" t="s">
        <v>280</v>
      </c>
      <c r="C314" t="str">
        <f t="shared" si="51"/>
        <v>进度压缩</v>
      </c>
      <c r="F314" s="4" t="s">
        <v>406</v>
      </c>
      <c r="H314">
        <f>IF(ISNA(VLOOKUP(C314,C$2:C313,1,FALSE)),H313+1,H313)</f>
        <v>97</v>
      </c>
      <c r="I314">
        <f>IF(ISNA(VLOOKUP(C314,C$2:H313,6,FALSE)),H314,VLOOKUP(C314,C$2:H313,6,FALSE))</f>
        <v>97</v>
      </c>
      <c r="K314">
        <f>IF(ISNA(VLOOKUP(F314,F$2:F313,1,FALSE)),K313+1,K313)</f>
        <v>28</v>
      </c>
      <c r="L314">
        <f>IF(ISNA(VLOOKUP(F314,F$2:K313,6,FALSE)),K314,VLOOKUP(F314,F$2:K313,6,FALSE))</f>
        <v>28</v>
      </c>
      <c r="N314" t="str">
        <f t="shared" si="52"/>
        <v>28.097</v>
      </c>
      <c r="O314" t="s">
        <v>661</v>
      </c>
      <c r="P314" t="s">
        <v>24</v>
      </c>
      <c r="Q314" t="str">
        <f t="shared" si="53"/>
        <v>进度压缩</v>
      </c>
      <c r="R314" t="s">
        <v>24</v>
      </c>
      <c r="S314" t="str">
        <f t="shared" si="54"/>
        <v>进度压缩</v>
      </c>
      <c r="T314" t="s">
        <v>24</v>
      </c>
      <c r="U314" t="str">
        <f t="shared" si="55"/>
        <v>6.5 制定进度计划</v>
      </c>
      <c r="V314" t="s">
        <v>24</v>
      </c>
      <c r="W314" t="str">
        <f t="shared" si="58"/>
        <v>|</v>
      </c>
      <c r="X314" t="str">
        <f t="shared" si="56"/>
        <v>[进度压缩](工具-进度压缩)</v>
      </c>
      <c r="Y314" t="str">
        <f t="shared" si="59"/>
        <v>|</v>
      </c>
      <c r="Z314" t="str">
        <f t="shared" si="57"/>
        <v>进度压缩</v>
      </c>
      <c r="AA314" t="str">
        <f t="shared" si="60"/>
        <v>|</v>
      </c>
      <c r="AB314" t="str">
        <f t="shared" si="61"/>
        <v>6.5 制定进度计划</v>
      </c>
      <c r="AC314" t="str">
        <f t="shared" si="62"/>
        <v>|</v>
      </c>
    </row>
    <row r="315" spans="2:29">
      <c r="B315" s="2" t="s">
        <v>279</v>
      </c>
      <c r="C315" t="str">
        <f t="shared" si="51"/>
        <v>进度压缩</v>
      </c>
      <c r="F315" s="4" t="s">
        <v>406</v>
      </c>
      <c r="H315">
        <f>IF(ISNA(VLOOKUP(C315,C$2:C314,1,FALSE)),H314+1,H314)</f>
        <v>97</v>
      </c>
      <c r="I315">
        <f>IF(ISNA(VLOOKUP(C315,C$2:H314,6,FALSE)),H315,VLOOKUP(C315,C$2:H314,6,FALSE))</f>
        <v>97</v>
      </c>
      <c r="K315">
        <f>IF(ISNA(VLOOKUP(F315,F$2:F314,1,FALSE)),K314+1,K314)</f>
        <v>28</v>
      </c>
      <c r="L315">
        <f>IF(ISNA(VLOOKUP(F315,F$2:K314,6,FALSE)),K315,VLOOKUP(F315,F$2:K314,6,FALSE))</f>
        <v>28</v>
      </c>
      <c r="N315" t="str">
        <f t="shared" si="52"/>
        <v>28.097</v>
      </c>
      <c r="O315" t="s">
        <v>661</v>
      </c>
      <c r="P315" t="s">
        <v>24</v>
      </c>
      <c r="Q315" t="str">
        <f t="shared" si="53"/>
        <v>进度压缩</v>
      </c>
      <c r="R315" t="s">
        <v>24</v>
      </c>
      <c r="S315" t="str">
        <f t="shared" si="54"/>
        <v>进度压缩</v>
      </c>
      <c r="T315" t="s">
        <v>24</v>
      </c>
      <c r="U315" t="str">
        <f t="shared" si="55"/>
        <v>6.6 控制进度</v>
      </c>
      <c r="V315" t="s">
        <v>24</v>
      </c>
      <c r="W315" t="str">
        <f t="shared" si="58"/>
        <v>|</v>
      </c>
      <c r="X315" t="str">
        <f t="shared" si="56"/>
        <v/>
      </c>
      <c r="Y315" t="str">
        <f t="shared" si="59"/>
        <v>|</v>
      </c>
      <c r="Z315" t="str">
        <f t="shared" si="57"/>
        <v/>
      </c>
      <c r="AA315" t="str">
        <f t="shared" si="60"/>
        <v>|</v>
      </c>
      <c r="AB315" t="str">
        <f t="shared" si="61"/>
        <v>6.6 控制进度</v>
      </c>
      <c r="AC315" t="str">
        <f t="shared" si="62"/>
        <v>|</v>
      </c>
    </row>
    <row r="316" ht="29" spans="2:29">
      <c r="B316" s="2" t="s">
        <v>280</v>
      </c>
      <c r="C316" t="str">
        <f t="shared" si="51"/>
        <v>敏捷发布规划</v>
      </c>
      <c r="F316" s="4" t="s">
        <v>409</v>
      </c>
      <c r="H316">
        <f>IF(ISNA(VLOOKUP(C316,C$2:C315,1,FALSE)),H315+1,H315)</f>
        <v>98</v>
      </c>
      <c r="I316">
        <f>IF(ISNA(VLOOKUP(C316,C$2:H315,6,FALSE)),H316,VLOOKUP(C316,C$2:H315,6,FALSE))</f>
        <v>98</v>
      </c>
      <c r="K316">
        <f>IF(ISNA(VLOOKUP(F316,F$2:F315,1,FALSE)),K315+1,K315)</f>
        <v>29</v>
      </c>
      <c r="L316">
        <f>IF(ISNA(VLOOKUP(F316,F$2:K315,6,FALSE)),K316,VLOOKUP(F316,F$2:K315,6,FALSE))</f>
        <v>29</v>
      </c>
      <c r="N316" t="str">
        <f t="shared" si="52"/>
        <v>29.098</v>
      </c>
      <c r="O316" t="s">
        <v>662</v>
      </c>
      <c r="P316" t="s">
        <v>24</v>
      </c>
      <c r="Q316" t="str">
        <f t="shared" si="53"/>
        <v>敏捷发布规划</v>
      </c>
      <c r="R316" t="s">
        <v>24</v>
      </c>
      <c r="S316" t="str">
        <f t="shared" si="54"/>
        <v>敏捷发布规划</v>
      </c>
      <c r="T316" t="s">
        <v>24</v>
      </c>
      <c r="U316" t="str">
        <f t="shared" si="55"/>
        <v>6.5 制定进度计划</v>
      </c>
      <c r="V316" t="s">
        <v>24</v>
      </c>
      <c r="W316" t="str">
        <f t="shared" si="58"/>
        <v>|</v>
      </c>
      <c r="X316" t="str">
        <f t="shared" si="56"/>
        <v>[敏捷发布规划](工具-敏捷发布规划)</v>
      </c>
      <c r="Y316" t="str">
        <f t="shared" si="59"/>
        <v>|</v>
      </c>
      <c r="Z316" t="str">
        <f t="shared" si="57"/>
        <v>敏捷发布规划</v>
      </c>
      <c r="AA316" t="str">
        <f t="shared" si="60"/>
        <v>|</v>
      </c>
      <c r="AB316" t="str">
        <f t="shared" si="61"/>
        <v>6.5 制定进度计划</v>
      </c>
      <c r="AC316" t="str">
        <f t="shared" si="62"/>
        <v>|</v>
      </c>
    </row>
    <row r="317" spans="2:29">
      <c r="B317" s="2" t="s">
        <v>60</v>
      </c>
      <c r="C317" t="str">
        <f t="shared" si="51"/>
        <v>成本汇总</v>
      </c>
      <c r="F317" s="4" t="s">
        <v>421</v>
      </c>
      <c r="H317">
        <f>IF(ISNA(VLOOKUP(C317,C$2:C316,1,FALSE)),H316+1,H316)</f>
        <v>99</v>
      </c>
      <c r="I317">
        <f>IF(ISNA(VLOOKUP(C317,C$2:H316,6,FALSE)),H317,VLOOKUP(C317,C$2:H316,6,FALSE))</f>
        <v>99</v>
      </c>
      <c r="K317">
        <f>IF(ISNA(VLOOKUP(F317,F$2:F316,1,FALSE)),K316+1,K316)</f>
        <v>30</v>
      </c>
      <c r="L317">
        <f>IF(ISNA(VLOOKUP(F317,F$2:K316,6,FALSE)),K317,VLOOKUP(F317,F$2:K316,6,FALSE))</f>
        <v>30</v>
      </c>
      <c r="N317" t="str">
        <f t="shared" si="52"/>
        <v>30.099</v>
      </c>
      <c r="O317" t="s">
        <v>663</v>
      </c>
      <c r="P317" t="s">
        <v>24</v>
      </c>
      <c r="Q317" t="str">
        <f t="shared" si="53"/>
        <v>成本汇总</v>
      </c>
      <c r="R317" t="s">
        <v>24</v>
      </c>
      <c r="S317" t="str">
        <f t="shared" si="54"/>
        <v>成本汇总</v>
      </c>
      <c r="T317" t="s">
        <v>24</v>
      </c>
      <c r="U317" t="str">
        <f t="shared" si="55"/>
        <v>7.3 制定预算</v>
      </c>
      <c r="V317" t="s">
        <v>24</v>
      </c>
      <c r="W317" t="str">
        <f t="shared" si="58"/>
        <v>|</v>
      </c>
      <c r="X317" t="str">
        <f t="shared" si="56"/>
        <v>[成本汇总](工具-成本汇总)</v>
      </c>
      <c r="Y317" t="str">
        <f t="shared" si="59"/>
        <v>|</v>
      </c>
      <c r="Z317" t="str">
        <f t="shared" si="57"/>
        <v>成本汇总</v>
      </c>
      <c r="AA317" t="str">
        <f t="shared" si="60"/>
        <v>|</v>
      </c>
      <c r="AB317" t="str">
        <f t="shared" si="61"/>
        <v>7.3 制定预算</v>
      </c>
      <c r="AC317" t="str">
        <f t="shared" si="62"/>
        <v>|</v>
      </c>
    </row>
    <row r="318" ht="29" spans="2:29">
      <c r="B318" s="2" t="s">
        <v>60</v>
      </c>
      <c r="C318" t="str">
        <f t="shared" si="51"/>
        <v>历史信息审核</v>
      </c>
      <c r="F318" s="4" t="s">
        <v>423</v>
      </c>
      <c r="H318">
        <f>IF(ISNA(VLOOKUP(C318,C$2:C317,1,FALSE)),H317+1,H317)</f>
        <v>100</v>
      </c>
      <c r="I318">
        <f>IF(ISNA(VLOOKUP(C318,C$2:H317,6,FALSE)),H318,VLOOKUP(C318,C$2:H317,6,FALSE))</f>
        <v>100</v>
      </c>
      <c r="K318">
        <f>IF(ISNA(VLOOKUP(F318,F$2:F317,1,FALSE)),K317+1,K317)</f>
        <v>31</v>
      </c>
      <c r="L318">
        <f>IF(ISNA(VLOOKUP(F318,F$2:K317,6,FALSE)),K318,VLOOKUP(F318,F$2:K317,6,FALSE))</f>
        <v>31</v>
      </c>
      <c r="N318" t="str">
        <f t="shared" si="52"/>
        <v>31.100</v>
      </c>
      <c r="O318" t="s">
        <v>664</v>
      </c>
      <c r="P318" t="s">
        <v>24</v>
      </c>
      <c r="Q318" t="str">
        <f t="shared" si="53"/>
        <v>历史信息审核</v>
      </c>
      <c r="R318" t="s">
        <v>24</v>
      </c>
      <c r="S318" t="str">
        <f t="shared" si="54"/>
        <v>历史信息审核</v>
      </c>
      <c r="T318" t="s">
        <v>24</v>
      </c>
      <c r="U318" t="str">
        <f t="shared" si="55"/>
        <v>7.3 制定预算</v>
      </c>
      <c r="V318" t="s">
        <v>24</v>
      </c>
      <c r="W318" t="str">
        <f t="shared" si="58"/>
        <v>|</v>
      </c>
      <c r="X318" t="str">
        <f t="shared" si="56"/>
        <v>[历史信息审核](工具-历史信息审核)</v>
      </c>
      <c r="Y318" t="str">
        <f t="shared" si="59"/>
        <v>|</v>
      </c>
      <c r="Z318" t="str">
        <f t="shared" si="57"/>
        <v>历史信息审核</v>
      </c>
      <c r="AA318" t="str">
        <f t="shared" si="60"/>
        <v>|</v>
      </c>
      <c r="AB318" t="str">
        <f t="shared" si="61"/>
        <v>7.3 制定预算</v>
      </c>
      <c r="AC318" t="str">
        <f t="shared" si="62"/>
        <v>|</v>
      </c>
    </row>
    <row r="319" ht="29" spans="2:29">
      <c r="B319" s="2" t="s">
        <v>60</v>
      </c>
      <c r="C319" t="str">
        <f t="shared" si="51"/>
        <v>资金限制平衡</v>
      </c>
      <c r="F319" s="4" t="s">
        <v>425</v>
      </c>
      <c r="H319">
        <f>IF(ISNA(VLOOKUP(C319,C$2:C318,1,FALSE)),H318+1,H318)</f>
        <v>101</v>
      </c>
      <c r="I319">
        <f>IF(ISNA(VLOOKUP(C319,C$2:H318,6,FALSE)),H319,VLOOKUP(C319,C$2:H318,6,FALSE))</f>
        <v>101</v>
      </c>
      <c r="K319">
        <f>IF(ISNA(VLOOKUP(F319,F$2:F318,1,FALSE)),K318+1,K318)</f>
        <v>32</v>
      </c>
      <c r="L319">
        <f>IF(ISNA(VLOOKUP(F319,F$2:K318,6,FALSE)),K319,VLOOKUP(F319,F$2:K318,6,FALSE))</f>
        <v>32</v>
      </c>
      <c r="N319" t="str">
        <f t="shared" si="52"/>
        <v>32.101</v>
      </c>
      <c r="O319" t="s">
        <v>665</v>
      </c>
      <c r="P319" t="s">
        <v>24</v>
      </c>
      <c r="Q319" t="str">
        <f t="shared" si="53"/>
        <v>资金限制平衡</v>
      </c>
      <c r="R319" t="s">
        <v>24</v>
      </c>
      <c r="S319" t="str">
        <f t="shared" si="54"/>
        <v>资金限制平衡</v>
      </c>
      <c r="T319" t="s">
        <v>24</v>
      </c>
      <c r="U319" t="str">
        <f t="shared" si="55"/>
        <v>7.3 制定预算</v>
      </c>
      <c r="V319" t="s">
        <v>24</v>
      </c>
      <c r="W319" t="str">
        <f t="shared" si="58"/>
        <v>|</v>
      </c>
      <c r="X319" t="str">
        <f t="shared" si="56"/>
        <v>[资金限制平衡](工具-资金限制平衡)</v>
      </c>
      <c r="Y319" t="str">
        <f t="shared" si="59"/>
        <v>|</v>
      </c>
      <c r="Z319" t="str">
        <f t="shared" si="57"/>
        <v>资金限制平衡</v>
      </c>
      <c r="AA319" t="str">
        <f t="shared" si="60"/>
        <v>|</v>
      </c>
      <c r="AB319" t="str">
        <f t="shared" si="61"/>
        <v>7.3 制定预算</v>
      </c>
      <c r="AC319" t="str">
        <f t="shared" si="62"/>
        <v>|</v>
      </c>
    </row>
    <row r="320" spans="2:29">
      <c r="B320" s="2" t="s">
        <v>60</v>
      </c>
      <c r="C320" t="str">
        <f t="shared" si="51"/>
        <v>融资</v>
      </c>
      <c r="F320" s="4" t="s">
        <v>427</v>
      </c>
      <c r="H320">
        <f>IF(ISNA(VLOOKUP(C320,C$2:C319,1,FALSE)),H319+1,H319)</f>
        <v>102</v>
      </c>
      <c r="I320">
        <f>IF(ISNA(VLOOKUP(C320,C$2:H319,6,FALSE)),H320,VLOOKUP(C320,C$2:H319,6,FALSE))</f>
        <v>102</v>
      </c>
      <c r="K320">
        <f>IF(ISNA(VLOOKUP(F320,F$2:F319,1,FALSE)),K319+1,K319)</f>
        <v>33</v>
      </c>
      <c r="L320">
        <f>IF(ISNA(VLOOKUP(F320,F$2:K319,6,FALSE)),K320,VLOOKUP(F320,F$2:K319,6,FALSE))</f>
        <v>33</v>
      </c>
      <c r="N320" t="str">
        <f t="shared" si="52"/>
        <v>33.102</v>
      </c>
      <c r="O320" t="s">
        <v>666</v>
      </c>
      <c r="P320" t="s">
        <v>24</v>
      </c>
      <c r="Q320" t="str">
        <f t="shared" si="53"/>
        <v>融资</v>
      </c>
      <c r="R320" t="s">
        <v>24</v>
      </c>
      <c r="S320" t="str">
        <f t="shared" si="54"/>
        <v>融资</v>
      </c>
      <c r="T320" t="s">
        <v>24</v>
      </c>
      <c r="U320" t="str">
        <f t="shared" si="55"/>
        <v>7.3 制定预算</v>
      </c>
      <c r="V320" t="s">
        <v>24</v>
      </c>
      <c r="W320" t="str">
        <f t="shared" si="58"/>
        <v>|</v>
      </c>
      <c r="X320" t="str">
        <f t="shared" si="56"/>
        <v>[融资](工具-融资)</v>
      </c>
      <c r="Y320" t="str">
        <f t="shared" si="59"/>
        <v>|</v>
      </c>
      <c r="Z320" t="str">
        <f t="shared" si="57"/>
        <v>融资</v>
      </c>
      <c r="AA320" t="str">
        <f t="shared" si="60"/>
        <v>|</v>
      </c>
      <c r="AB320" t="str">
        <f t="shared" si="61"/>
        <v>7.3 制定预算</v>
      </c>
      <c r="AC320" t="str">
        <f t="shared" si="62"/>
        <v>|</v>
      </c>
    </row>
    <row r="321" ht="29" spans="2:29">
      <c r="B321" s="2" t="s">
        <v>62</v>
      </c>
      <c r="C321" t="str">
        <f t="shared" si="51"/>
        <v>完工尚需绩效指数</v>
      </c>
      <c r="F321" s="4" t="s">
        <v>429</v>
      </c>
      <c r="H321">
        <f>IF(ISNA(VLOOKUP(C321,C$2:C320,1,FALSE)),H320+1,H320)</f>
        <v>103</v>
      </c>
      <c r="I321">
        <f>IF(ISNA(VLOOKUP(C321,C$2:H320,6,FALSE)),H321,VLOOKUP(C321,C$2:H320,6,FALSE))</f>
        <v>103</v>
      </c>
      <c r="K321">
        <f>IF(ISNA(VLOOKUP(F321,F$2:F320,1,FALSE)),K320+1,K320)</f>
        <v>34</v>
      </c>
      <c r="L321">
        <f>IF(ISNA(VLOOKUP(F321,F$2:K320,6,FALSE)),K321,VLOOKUP(F321,F$2:K320,6,FALSE))</f>
        <v>34</v>
      </c>
      <c r="N321" t="str">
        <f t="shared" si="52"/>
        <v>34.103</v>
      </c>
      <c r="O321" t="s">
        <v>667</v>
      </c>
      <c r="P321" t="s">
        <v>24</v>
      </c>
      <c r="Q321" t="str">
        <f t="shared" si="53"/>
        <v>完工尚需绩效指数</v>
      </c>
      <c r="R321" t="s">
        <v>24</v>
      </c>
      <c r="S321" t="str">
        <f t="shared" si="54"/>
        <v>完工尚需绩效指数</v>
      </c>
      <c r="T321" t="s">
        <v>24</v>
      </c>
      <c r="U321" t="str">
        <f t="shared" si="55"/>
        <v>7.4 控制成本</v>
      </c>
      <c r="V321" t="s">
        <v>24</v>
      </c>
      <c r="W321" t="str">
        <f t="shared" si="58"/>
        <v>|</v>
      </c>
      <c r="X321" t="str">
        <f t="shared" si="56"/>
        <v>[完工尚需绩效指数](工具-完工尚需绩效指数)</v>
      </c>
      <c r="Y321" t="str">
        <f t="shared" si="59"/>
        <v>|</v>
      </c>
      <c r="Z321" t="str">
        <f t="shared" si="57"/>
        <v>完工尚需绩效指数</v>
      </c>
      <c r="AA321" t="str">
        <f t="shared" si="60"/>
        <v>|</v>
      </c>
      <c r="AB321" t="str">
        <f t="shared" si="61"/>
        <v>7.4 控制成本</v>
      </c>
      <c r="AC321" t="str">
        <f t="shared" si="62"/>
        <v>|</v>
      </c>
    </row>
    <row r="322" spans="2:29">
      <c r="B322" s="2" t="s">
        <v>283</v>
      </c>
      <c r="C322" t="str">
        <f t="shared" si="51"/>
        <v>测试与检查的规划</v>
      </c>
      <c r="F322" t="s">
        <v>434</v>
      </c>
      <c r="H322">
        <f>IF(ISNA(VLOOKUP(C322,C$2:C321,1,FALSE)),H321+1,H321)</f>
        <v>104</v>
      </c>
      <c r="I322">
        <f>IF(ISNA(VLOOKUP(C322,C$2:H321,6,FALSE)),H322,VLOOKUP(C322,C$2:H321,6,FALSE))</f>
        <v>104</v>
      </c>
      <c r="K322">
        <f>IF(ISNA(VLOOKUP(F322,F$2:F321,1,FALSE)),K321+1,K321)</f>
        <v>35</v>
      </c>
      <c r="L322">
        <f>IF(ISNA(VLOOKUP(F322,F$2:K321,6,FALSE)),K322,VLOOKUP(F322,F$2:K321,6,FALSE))</f>
        <v>35</v>
      </c>
      <c r="N322" t="str">
        <f t="shared" si="52"/>
        <v>35.104</v>
      </c>
      <c r="O322" t="s">
        <v>668</v>
      </c>
      <c r="P322" t="s">
        <v>24</v>
      </c>
      <c r="Q322" t="str">
        <f t="shared" si="53"/>
        <v>测试与检查的规划</v>
      </c>
      <c r="R322" t="s">
        <v>24</v>
      </c>
      <c r="S322" t="str">
        <f t="shared" si="54"/>
        <v>测试与检查的规划</v>
      </c>
      <c r="T322" t="s">
        <v>24</v>
      </c>
      <c r="U322" t="str">
        <f t="shared" si="55"/>
        <v>8.1 规划质量管理</v>
      </c>
      <c r="V322" t="s">
        <v>24</v>
      </c>
      <c r="W322" t="str">
        <f t="shared" si="58"/>
        <v>|</v>
      </c>
      <c r="X322" t="str">
        <f t="shared" si="56"/>
        <v>[测试与检查的规划](工具-测试与检查的规划)</v>
      </c>
      <c r="Y322" t="str">
        <f t="shared" si="59"/>
        <v>|</v>
      </c>
      <c r="Z322" t="str">
        <f t="shared" si="57"/>
        <v>测试与检查的规划</v>
      </c>
      <c r="AA322" t="str">
        <f t="shared" si="60"/>
        <v>|</v>
      </c>
      <c r="AB322" t="str">
        <f t="shared" si="61"/>
        <v>8.1 规划质量管理</v>
      </c>
      <c r="AC322" t="str">
        <f t="shared" si="62"/>
        <v>|</v>
      </c>
    </row>
    <row r="323" spans="2:29">
      <c r="B323" s="2" t="s">
        <v>284</v>
      </c>
      <c r="C323" t="str">
        <f t="shared" ref="C323:C369" si="63">IF(G323="",F323,F323&amp;"_"&amp;G323)</f>
        <v>审计</v>
      </c>
      <c r="F323" t="s">
        <v>443</v>
      </c>
      <c r="H323">
        <f>IF(ISNA(VLOOKUP(C323,C$2:C322,1,FALSE)),H322+1,H322)</f>
        <v>105</v>
      </c>
      <c r="I323">
        <f>IF(ISNA(VLOOKUP(C323,C$2:H322,6,FALSE)),H323,VLOOKUP(C323,C$2:H322,6,FALSE))</f>
        <v>105</v>
      </c>
      <c r="K323">
        <f>IF(ISNA(VLOOKUP(F323,F$2:F322,1,FALSE)),K322+1,K322)</f>
        <v>36</v>
      </c>
      <c r="L323">
        <f>IF(ISNA(VLOOKUP(F323,F$2:K322,6,FALSE)),K323,VLOOKUP(F323,F$2:K322,6,FALSE))</f>
        <v>36</v>
      </c>
      <c r="N323" t="str">
        <f t="shared" ref="N323:N369" si="64">REPT("0",2-LEN(L323))&amp;L323&amp;"."&amp;REPT("0",3-LEN(I323))&amp;I323</f>
        <v>36.105</v>
      </c>
      <c r="O323" t="s">
        <v>669</v>
      </c>
      <c r="P323" t="s">
        <v>24</v>
      </c>
      <c r="Q323" t="str">
        <f t="shared" ref="Q323:Q369" si="65">F323</f>
        <v>审计</v>
      </c>
      <c r="R323" t="s">
        <v>24</v>
      </c>
      <c r="S323" t="str">
        <f t="shared" ref="S323:S369" si="66">C323</f>
        <v>审计</v>
      </c>
      <c r="T323" t="s">
        <v>24</v>
      </c>
      <c r="U323" t="str">
        <f t="shared" ref="U323:U369" si="67">B323</f>
        <v>8.2 管理质量</v>
      </c>
      <c r="V323" t="s">
        <v>24</v>
      </c>
      <c r="W323" t="str">
        <f t="shared" si="58"/>
        <v>|</v>
      </c>
      <c r="X323" t="str">
        <f t="shared" ref="X323:X369" si="68">IF(Q323&lt;&gt;Q322,"["&amp;Q323&amp;"](工具-"&amp;Q323&amp;")","")</f>
        <v>[审计](工具-审计)</v>
      </c>
      <c r="Y323" t="str">
        <f t="shared" si="59"/>
        <v>|</v>
      </c>
      <c r="Z323" t="str">
        <f t="shared" ref="Z323:Z369" si="69">IF(S323&lt;&gt;S322,S323,"")</f>
        <v>审计</v>
      </c>
      <c r="AA323" t="str">
        <f t="shared" si="60"/>
        <v>|</v>
      </c>
      <c r="AB323" t="str">
        <f t="shared" si="61"/>
        <v>8.2 管理质量</v>
      </c>
      <c r="AC323" t="str">
        <f t="shared" si="62"/>
        <v>|</v>
      </c>
    </row>
    <row r="324" spans="2:29">
      <c r="B324" s="2" t="s">
        <v>296</v>
      </c>
      <c r="C324" t="str">
        <f t="shared" si="63"/>
        <v>审计</v>
      </c>
      <c r="F324" t="s">
        <v>443</v>
      </c>
      <c r="H324">
        <f>IF(ISNA(VLOOKUP(C324,C$2:C323,1,FALSE)),H323+1,H323)</f>
        <v>105</v>
      </c>
      <c r="I324">
        <f>IF(ISNA(VLOOKUP(C324,C$2:H323,6,FALSE)),H324,VLOOKUP(C324,C$2:H323,6,FALSE))</f>
        <v>105</v>
      </c>
      <c r="K324">
        <f>IF(ISNA(VLOOKUP(F324,F$2:F323,1,FALSE)),K323+1,K323)</f>
        <v>36</v>
      </c>
      <c r="L324">
        <f>IF(ISNA(VLOOKUP(F324,F$2:K323,6,FALSE)),K324,VLOOKUP(F324,F$2:K323,6,FALSE))</f>
        <v>36</v>
      </c>
      <c r="N324" t="str">
        <f t="shared" si="64"/>
        <v>36.105</v>
      </c>
      <c r="O324" t="s">
        <v>669</v>
      </c>
      <c r="P324" t="s">
        <v>24</v>
      </c>
      <c r="Q324" t="str">
        <f t="shared" si="65"/>
        <v>审计</v>
      </c>
      <c r="R324" t="s">
        <v>24</v>
      </c>
      <c r="S324" t="str">
        <f t="shared" si="66"/>
        <v>审计</v>
      </c>
      <c r="T324" t="s">
        <v>24</v>
      </c>
      <c r="U324" t="str">
        <f t="shared" si="67"/>
        <v>11.7 监督风险</v>
      </c>
      <c r="V324" t="s">
        <v>24</v>
      </c>
      <c r="W324" t="str">
        <f t="shared" ref="W324:W369" si="70">P324</f>
        <v>|</v>
      </c>
      <c r="X324" t="str">
        <f t="shared" si="68"/>
        <v/>
      </c>
      <c r="Y324" t="str">
        <f t="shared" ref="Y324:Y369" si="71">R324</f>
        <v>|</v>
      </c>
      <c r="Z324" t="str">
        <f t="shared" si="69"/>
        <v/>
      </c>
      <c r="AA324" t="str">
        <f t="shared" ref="AA324:AA369" si="72">T324</f>
        <v>|</v>
      </c>
      <c r="AB324" t="str">
        <f t="shared" ref="AB324:AB369" si="73">U324</f>
        <v>11.7 监督风险</v>
      </c>
      <c r="AC324" t="str">
        <f t="shared" ref="AC324:AC369" si="74">V324</f>
        <v>|</v>
      </c>
    </row>
    <row r="325" spans="2:29">
      <c r="B325" s="2" t="s">
        <v>72</v>
      </c>
      <c r="C325" t="str">
        <f t="shared" si="63"/>
        <v>审计</v>
      </c>
      <c r="F325" t="s">
        <v>443</v>
      </c>
      <c r="H325">
        <f>IF(ISNA(VLOOKUP(C325,C$2:C324,1,FALSE)),H324+1,H324)</f>
        <v>105</v>
      </c>
      <c r="I325">
        <f>IF(ISNA(VLOOKUP(C325,C$2:H324,6,FALSE)),H325,VLOOKUP(C325,C$2:H324,6,FALSE))</f>
        <v>105</v>
      </c>
      <c r="K325">
        <f>IF(ISNA(VLOOKUP(F325,F$2:F324,1,FALSE)),K324+1,K324)</f>
        <v>36</v>
      </c>
      <c r="L325">
        <f>IF(ISNA(VLOOKUP(F325,F$2:K324,6,FALSE)),K325,VLOOKUP(F325,F$2:K324,6,FALSE))</f>
        <v>36</v>
      </c>
      <c r="N325" t="str">
        <f t="shared" si="64"/>
        <v>36.105</v>
      </c>
      <c r="O325" t="s">
        <v>669</v>
      </c>
      <c r="P325" t="s">
        <v>24</v>
      </c>
      <c r="Q325" t="str">
        <f t="shared" si="65"/>
        <v>审计</v>
      </c>
      <c r="R325" t="s">
        <v>24</v>
      </c>
      <c r="S325" t="str">
        <f t="shared" si="66"/>
        <v>审计</v>
      </c>
      <c r="T325" t="s">
        <v>24</v>
      </c>
      <c r="U325" t="str">
        <f t="shared" si="67"/>
        <v>12.3 控制采购</v>
      </c>
      <c r="V325" t="s">
        <v>24</v>
      </c>
      <c r="W325" t="str">
        <f t="shared" si="70"/>
        <v>|</v>
      </c>
      <c r="X325" t="str">
        <f t="shared" si="68"/>
        <v/>
      </c>
      <c r="Y325" t="str">
        <f t="shared" si="71"/>
        <v>|</v>
      </c>
      <c r="Z325" t="str">
        <f t="shared" si="69"/>
        <v/>
      </c>
      <c r="AA325" t="str">
        <f t="shared" si="72"/>
        <v>|</v>
      </c>
      <c r="AB325" t="str">
        <f t="shared" si="73"/>
        <v>12.3 控制采购</v>
      </c>
      <c r="AC325" t="str">
        <f t="shared" si="74"/>
        <v>|</v>
      </c>
    </row>
    <row r="326" spans="2:29">
      <c r="B326" s="2" t="s">
        <v>284</v>
      </c>
      <c r="C326" t="str">
        <f t="shared" si="63"/>
        <v>面向X的设计</v>
      </c>
      <c r="F326" t="s">
        <v>445</v>
      </c>
      <c r="H326">
        <f>IF(ISNA(VLOOKUP(C326,C$2:C325,1,FALSE)),H325+1,H325)</f>
        <v>106</v>
      </c>
      <c r="I326">
        <f>IF(ISNA(VLOOKUP(C326,C$2:H325,6,FALSE)),H326,VLOOKUP(C326,C$2:H325,6,FALSE))</f>
        <v>106</v>
      </c>
      <c r="K326">
        <f>IF(ISNA(VLOOKUP(F326,F$2:F325,1,FALSE)),K325+1,K325)</f>
        <v>37</v>
      </c>
      <c r="L326">
        <f>IF(ISNA(VLOOKUP(F326,F$2:K325,6,FALSE)),K326,VLOOKUP(F326,F$2:K325,6,FALSE))</f>
        <v>37</v>
      </c>
      <c r="N326" t="str">
        <f t="shared" si="64"/>
        <v>37.106</v>
      </c>
      <c r="O326" t="s">
        <v>670</v>
      </c>
      <c r="P326" t="s">
        <v>24</v>
      </c>
      <c r="Q326" t="str">
        <f t="shared" si="65"/>
        <v>面向X的设计</v>
      </c>
      <c r="R326" t="s">
        <v>24</v>
      </c>
      <c r="S326" t="str">
        <f t="shared" si="66"/>
        <v>面向X的设计</v>
      </c>
      <c r="T326" t="s">
        <v>24</v>
      </c>
      <c r="U326" t="str">
        <f t="shared" si="67"/>
        <v>8.2 管理质量</v>
      </c>
      <c r="V326" t="s">
        <v>24</v>
      </c>
      <c r="W326" t="str">
        <f t="shared" si="70"/>
        <v>|</v>
      </c>
      <c r="X326" t="str">
        <f t="shared" si="68"/>
        <v>[面向X的设计](工具-面向X的设计)</v>
      </c>
      <c r="Y326" t="str">
        <f t="shared" si="71"/>
        <v>|</v>
      </c>
      <c r="Z326" t="str">
        <f t="shared" si="69"/>
        <v>面向X的设计</v>
      </c>
      <c r="AA326" t="str">
        <f t="shared" si="72"/>
        <v>|</v>
      </c>
      <c r="AB326" t="str">
        <f t="shared" si="73"/>
        <v>8.2 管理质量</v>
      </c>
      <c r="AC326" t="str">
        <f t="shared" si="74"/>
        <v>|</v>
      </c>
    </row>
    <row r="327" spans="2:29">
      <c r="B327" s="2" t="s">
        <v>284</v>
      </c>
      <c r="C327" t="str">
        <f t="shared" si="63"/>
        <v>问题解决</v>
      </c>
      <c r="F327" t="s">
        <v>447</v>
      </c>
      <c r="H327">
        <f>IF(ISNA(VLOOKUP(C327,C$2:C326,1,FALSE)),H326+1,H326)</f>
        <v>107</v>
      </c>
      <c r="I327">
        <f>IF(ISNA(VLOOKUP(C327,C$2:H326,6,FALSE)),H327,VLOOKUP(C327,C$2:H326,6,FALSE))</f>
        <v>107</v>
      </c>
      <c r="K327">
        <f>IF(ISNA(VLOOKUP(F327,F$2:F326,1,FALSE)),K326+1,K326)</f>
        <v>38</v>
      </c>
      <c r="L327">
        <f>IF(ISNA(VLOOKUP(F327,F$2:K326,6,FALSE)),K327,VLOOKUP(F327,F$2:K326,6,FALSE))</f>
        <v>38</v>
      </c>
      <c r="N327" t="str">
        <f t="shared" si="64"/>
        <v>38.107</v>
      </c>
      <c r="O327" t="s">
        <v>671</v>
      </c>
      <c r="P327" t="s">
        <v>24</v>
      </c>
      <c r="Q327" t="str">
        <f t="shared" si="65"/>
        <v>问题解决</v>
      </c>
      <c r="R327" t="s">
        <v>24</v>
      </c>
      <c r="S327" t="str">
        <f t="shared" si="66"/>
        <v>问题解决</v>
      </c>
      <c r="T327" t="s">
        <v>24</v>
      </c>
      <c r="U327" t="str">
        <f t="shared" si="67"/>
        <v>8.2 管理质量</v>
      </c>
      <c r="V327" t="s">
        <v>24</v>
      </c>
      <c r="W327" t="str">
        <f t="shared" si="70"/>
        <v>|</v>
      </c>
      <c r="X327" t="str">
        <f t="shared" si="68"/>
        <v>[问题解决](工具-问题解决)</v>
      </c>
      <c r="Y327" t="str">
        <f t="shared" si="71"/>
        <v>|</v>
      </c>
      <c r="Z327" t="str">
        <f t="shared" si="69"/>
        <v>问题解决</v>
      </c>
      <c r="AA327" t="str">
        <f t="shared" si="72"/>
        <v>|</v>
      </c>
      <c r="AB327" t="str">
        <f t="shared" si="73"/>
        <v>8.2 管理质量</v>
      </c>
      <c r="AC327" t="str">
        <f t="shared" si="74"/>
        <v>|</v>
      </c>
    </row>
    <row r="328" spans="2:29">
      <c r="B328" s="2" t="s">
        <v>288</v>
      </c>
      <c r="C328" t="str">
        <f t="shared" si="63"/>
        <v>问题解决</v>
      </c>
      <c r="F328" t="s">
        <v>447</v>
      </c>
      <c r="H328">
        <f>IF(ISNA(VLOOKUP(C328,C$2:C327,1,FALSE)),H327+1,H327)</f>
        <v>107</v>
      </c>
      <c r="I328">
        <f>IF(ISNA(VLOOKUP(C328,C$2:H327,6,FALSE)),H328,VLOOKUP(C328,C$2:H327,6,FALSE))</f>
        <v>107</v>
      </c>
      <c r="K328">
        <f>IF(ISNA(VLOOKUP(F328,F$2:F327,1,FALSE)),K327+1,K327)</f>
        <v>38</v>
      </c>
      <c r="L328">
        <f>IF(ISNA(VLOOKUP(F328,F$2:K327,6,FALSE)),K328,VLOOKUP(F328,F$2:K327,6,FALSE))</f>
        <v>38</v>
      </c>
      <c r="N328" t="str">
        <f t="shared" si="64"/>
        <v>38.107</v>
      </c>
      <c r="O328" t="s">
        <v>671</v>
      </c>
      <c r="P328" t="s">
        <v>24</v>
      </c>
      <c r="Q328" t="str">
        <f t="shared" si="65"/>
        <v>问题解决</v>
      </c>
      <c r="R328" t="s">
        <v>24</v>
      </c>
      <c r="S328" t="str">
        <f t="shared" si="66"/>
        <v>问题解决</v>
      </c>
      <c r="T328" t="s">
        <v>24</v>
      </c>
      <c r="U328" t="str">
        <f t="shared" si="67"/>
        <v>9.6 控制资源</v>
      </c>
      <c r="V328" t="s">
        <v>24</v>
      </c>
      <c r="W328" t="str">
        <f t="shared" si="70"/>
        <v>|</v>
      </c>
      <c r="X328" t="str">
        <f t="shared" si="68"/>
        <v/>
      </c>
      <c r="Y328" t="str">
        <f t="shared" si="71"/>
        <v>|</v>
      </c>
      <c r="Z328" t="str">
        <f t="shared" si="69"/>
        <v/>
      </c>
      <c r="AA328" t="str">
        <f t="shared" si="72"/>
        <v>|</v>
      </c>
      <c r="AB328" t="str">
        <f t="shared" si="73"/>
        <v>9.6 控制资源</v>
      </c>
      <c r="AC328" t="str">
        <f t="shared" si="74"/>
        <v>|</v>
      </c>
    </row>
    <row r="329" spans="2:29">
      <c r="B329" s="2" t="s">
        <v>284</v>
      </c>
      <c r="C329" t="str">
        <f t="shared" si="63"/>
        <v>质量改进方法</v>
      </c>
      <c r="F329" t="s">
        <v>449</v>
      </c>
      <c r="H329">
        <f>IF(ISNA(VLOOKUP(C329,C$2:C328,1,FALSE)),H328+1,H328)</f>
        <v>108</v>
      </c>
      <c r="I329">
        <f>IF(ISNA(VLOOKUP(C329,C$2:H328,6,FALSE)),H329,VLOOKUP(C329,C$2:H328,6,FALSE))</f>
        <v>108</v>
      </c>
      <c r="K329">
        <f>IF(ISNA(VLOOKUP(F329,F$2:F328,1,FALSE)),K328+1,K328)</f>
        <v>39</v>
      </c>
      <c r="L329">
        <f>IF(ISNA(VLOOKUP(F329,F$2:K328,6,FALSE)),K329,VLOOKUP(F329,F$2:K328,6,FALSE))</f>
        <v>39</v>
      </c>
      <c r="N329" t="str">
        <f t="shared" si="64"/>
        <v>39.108</v>
      </c>
      <c r="O329" t="s">
        <v>672</v>
      </c>
      <c r="P329" t="s">
        <v>24</v>
      </c>
      <c r="Q329" t="str">
        <f t="shared" si="65"/>
        <v>质量改进方法</v>
      </c>
      <c r="R329" t="s">
        <v>24</v>
      </c>
      <c r="S329" t="str">
        <f t="shared" si="66"/>
        <v>质量改进方法</v>
      </c>
      <c r="T329" t="s">
        <v>24</v>
      </c>
      <c r="U329" t="str">
        <f t="shared" si="67"/>
        <v>8.2 管理质量</v>
      </c>
      <c r="V329" t="s">
        <v>24</v>
      </c>
      <c r="W329" t="str">
        <f t="shared" si="70"/>
        <v>|</v>
      </c>
      <c r="X329" t="str">
        <f t="shared" si="68"/>
        <v>[质量改进方法](工具-质量改进方法)</v>
      </c>
      <c r="Y329" t="str">
        <f t="shared" si="71"/>
        <v>|</v>
      </c>
      <c r="Z329" t="str">
        <f t="shared" si="69"/>
        <v>质量改进方法</v>
      </c>
      <c r="AA329" t="str">
        <f t="shared" si="72"/>
        <v>|</v>
      </c>
      <c r="AB329" t="str">
        <f t="shared" si="73"/>
        <v>8.2 管理质量</v>
      </c>
      <c r="AC329" t="str">
        <f t="shared" si="74"/>
        <v>|</v>
      </c>
    </row>
    <row r="330" spans="2:29">
      <c r="B330" s="2" t="s">
        <v>32</v>
      </c>
      <c r="C330" t="str">
        <f t="shared" si="63"/>
        <v>工具与技术_核对单</v>
      </c>
      <c r="F330" t="s">
        <v>451</v>
      </c>
      <c r="G330" s="3" t="s">
        <v>322</v>
      </c>
      <c r="H330">
        <f>IF(ISNA(VLOOKUP(C330,C$2:C329,1,FALSE)),H329+1,H329)</f>
        <v>109</v>
      </c>
      <c r="I330">
        <f>IF(ISNA(VLOOKUP(C330,C$2:H329,6,FALSE)),H330,VLOOKUP(C330,C$2:H329,6,FALSE))</f>
        <v>109</v>
      </c>
      <c r="K330">
        <f>IF(ISNA(VLOOKUP(F330,F$2:F329,1,FALSE)),K329+1,K329)</f>
        <v>40</v>
      </c>
      <c r="L330">
        <f>IF(ISNA(VLOOKUP(F330,F$2:K329,6,FALSE)),K330,VLOOKUP(F330,F$2:K329,6,FALSE))</f>
        <v>40</v>
      </c>
      <c r="N330" t="str">
        <f t="shared" si="64"/>
        <v>40.109</v>
      </c>
      <c r="O330" t="s">
        <v>673</v>
      </c>
      <c r="P330" t="s">
        <v>24</v>
      </c>
      <c r="Q330" t="str">
        <f t="shared" si="65"/>
        <v>工具与技术</v>
      </c>
      <c r="R330" t="s">
        <v>24</v>
      </c>
      <c r="S330" t="str">
        <f t="shared" si="66"/>
        <v>工具与技术_核对单</v>
      </c>
      <c r="T330" t="s">
        <v>24</v>
      </c>
      <c r="U330" t="str">
        <f t="shared" si="67"/>
        <v>8.3 控制质量</v>
      </c>
      <c r="V330" t="s">
        <v>24</v>
      </c>
      <c r="W330" t="str">
        <f t="shared" si="70"/>
        <v>|</v>
      </c>
      <c r="X330" t="str">
        <f t="shared" si="68"/>
        <v>[工具与技术](工具-工具与技术)</v>
      </c>
      <c r="Y330" t="str">
        <f t="shared" si="71"/>
        <v>|</v>
      </c>
      <c r="Z330" t="str">
        <f t="shared" si="69"/>
        <v>工具与技术_核对单</v>
      </c>
      <c r="AA330" t="str">
        <f t="shared" si="72"/>
        <v>|</v>
      </c>
      <c r="AB330" t="str">
        <f t="shared" si="73"/>
        <v>8.3 控制质量</v>
      </c>
      <c r="AC330" t="str">
        <f t="shared" si="74"/>
        <v>|</v>
      </c>
    </row>
    <row r="331" spans="2:29">
      <c r="B331" s="2" t="s">
        <v>32</v>
      </c>
      <c r="C331" t="str">
        <f t="shared" si="63"/>
        <v>工具与技术_核查表</v>
      </c>
      <c r="F331" t="s">
        <v>451</v>
      </c>
      <c r="G331" s="3" t="s">
        <v>453</v>
      </c>
      <c r="H331">
        <f>IF(ISNA(VLOOKUP(C331,C$2:C330,1,FALSE)),H330+1,H330)</f>
        <v>110</v>
      </c>
      <c r="I331">
        <f>IF(ISNA(VLOOKUP(C331,C$2:H330,6,FALSE)),H331,VLOOKUP(C331,C$2:H330,6,FALSE))</f>
        <v>110</v>
      </c>
      <c r="K331">
        <f>IF(ISNA(VLOOKUP(F331,F$2:F330,1,FALSE)),K330+1,K330)</f>
        <v>40</v>
      </c>
      <c r="L331">
        <f>IF(ISNA(VLOOKUP(F331,F$2:K330,6,FALSE)),K331,VLOOKUP(F331,F$2:K330,6,FALSE))</f>
        <v>40</v>
      </c>
      <c r="N331" t="str">
        <f t="shared" si="64"/>
        <v>40.110</v>
      </c>
      <c r="O331" t="s">
        <v>674</v>
      </c>
      <c r="P331" t="s">
        <v>24</v>
      </c>
      <c r="Q331" t="str">
        <f t="shared" si="65"/>
        <v>工具与技术</v>
      </c>
      <c r="R331" t="s">
        <v>24</v>
      </c>
      <c r="S331" t="str">
        <f t="shared" si="66"/>
        <v>工具与技术_核查表</v>
      </c>
      <c r="T331" t="s">
        <v>24</v>
      </c>
      <c r="U331" t="str">
        <f t="shared" si="67"/>
        <v>8.3 控制质量</v>
      </c>
      <c r="V331" t="s">
        <v>24</v>
      </c>
      <c r="W331" t="str">
        <f t="shared" si="70"/>
        <v>|</v>
      </c>
      <c r="X331" t="str">
        <f t="shared" si="68"/>
        <v/>
      </c>
      <c r="Y331" t="str">
        <f t="shared" si="71"/>
        <v>|</v>
      </c>
      <c r="Z331" t="str">
        <f t="shared" si="69"/>
        <v>工具与技术_核查表</v>
      </c>
      <c r="AA331" t="str">
        <f t="shared" si="72"/>
        <v>|</v>
      </c>
      <c r="AB331" t="str">
        <f t="shared" si="73"/>
        <v>8.3 控制质量</v>
      </c>
      <c r="AC331" t="str">
        <f t="shared" si="74"/>
        <v>|</v>
      </c>
    </row>
    <row r="332" spans="2:29">
      <c r="B332" s="2" t="s">
        <v>32</v>
      </c>
      <c r="C332" t="str">
        <f t="shared" si="63"/>
        <v>工具与技术_统计抽样</v>
      </c>
      <c r="F332" t="s">
        <v>451</v>
      </c>
      <c r="G332" s="3" t="s">
        <v>454</v>
      </c>
      <c r="H332">
        <f>IF(ISNA(VLOOKUP(C332,C$2:C331,1,FALSE)),H331+1,H331)</f>
        <v>111</v>
      </c>
      <c r="I332">
        <f>IF(ISNA(VLOOKUP(C332,C$2:H331,6,FALSE)),H332,VLOOKUP(C332,C$2:H331,6,FALSE))</f>
        <v>111</v>
      </c>
      <c r="K332">
        <f>IF(ISNA(VLOOKUP(F332,F$2:F331,1,FALSE)),K331+1,K331)</f>
        <v>40</v>
      </c>
      <c r="L332">
        <f>IF(ISNA(VLOOKUP(F332,F$2:K331,6,FALSE)),K332,VLOOKUP(F332,F$2:K331,6,FALSE))</f>
        <v>40</v>
      </c>
      <c r="N332" t="str">
        <f t="shared" si="64"/>
        <v>40.111</v>
      </c>
      <c r="O332" t="s">
        <v>675</v>
      </c>
      <c r="P332" t="s">
        <v>24</v>
      </c>
      <c r="Q332" t="str">
        <f t="shared" si="65"/>
        <v>工具与技术</v>
      </c>
      <c r="R332" t="s">
        <v>24</v>
      </c>
      <c r="S332" t="str">
        <f t="shared" si="66"/>
        <v>工具与技术_统计抽样</v>
      </c>
      <c r="T332" t="s">
        <v>24</v>
      </c>
      <c r="U332" t="str">
        <f t="shared" si="67"/>
        <v>8.3 控制质量</v>
      </c>
      <c r="V332" t="s">
        <v>24</v>
      </c>
      <c r="W332" t="str">
        <f t="shared" si="70"/>
        <v>|</v>
      </c>
      <c r="X332" t="str">
        <f t="shared" si="68"/>
        <v/>
      </c>
      <c r="Y332" t="str">
        <f t="shared" si="71"/>
        <v>|</v>
      </c>
      <c r="Z332" t="str">
        <f t="shared" si="69"/>
        <v>工具与技术_统计抽样</v>
      </c>
      <c r="AA332" t="str">
        <f t="shared" si="72"/>
        <v>|</v>
      </c>
      <c r="AB332" t="str">
        <f t="shared" si="73"/>
        <v>8.3 控制质量</v>
      </c>
      <c r="AC332" t="str">
        <f t="shared" si="74"/>
        <v>|</v>
      </c>
    </row>
    <row r="333" spans="2:29">
      <c r="B333" s="2" t="s">
        <v>32</v>
      </c>
      <c r="C333" t="str">
        <f t="shared" si="63"/>
        <v>工具与技术_问卷调查</v>
      </c>
      <c r="F333" t="s">
        <v>451</v>
      </c>
      <c r="G333" s="3" t="s">
        <v>355</v>
      </c>
      <c r="H333">
        <f>IF(ISNA(VLOOKUP(C333,C$2:C332,1,FALSE)),H332+1,H332)</f>
        <v>112</v>
      </c>
      <c r="I333">
        <f>IF(ISNA(VLOOKUP(C333,C$2:H332,6,FALSE)),H333,VLOOKUP(C333,C$2:H332,6,FALSE))</f>
        <v>112</v>
      </c>
      <c r="K333">
        <f>IF(ISNA(VLOOKUP(F333,F$2:F332,1,FALSE)),K332+1,K332)</f>
        <v>40</v>
      </c>
      <c r="L333">
        <f>IF(ISNA(VLOOKUP(F333,F$2:K332,6,FALSE)),K333,VLOOKUP(F333,F$2:K332,6,FALSE))</f>
        <v>40</v>
      </c>
      <c r="N333" t="str">
        <f t="shared" si="64"/>
        <v>40.112</v>
      </c>
      <c r="O333" t="s">
        <v>676</v>
      </c>
      <c r="P333" t="s">
        <v>24</v>
      </c>
      <c r="Q333" t="str">
        <f t="shared" si="65"/>
        <v>工具与技术</v>
      </c>
      <c r="R333" t="s">
        <v>24</v>
      </c>
      <c r="S333" t="str">
        <f t="shared" si="66"/>
        <v>工具与技术_问卷调查</v>
      </c>
      <c r="T333" t="s">
        <v>24</v>
      </c>
      <c r="U333" t="str">
        <f t="shared" si="67"/>
        <v>8.3 控制质量</v>
      </c>
      <c r="V333" t="s">
        <v>24</v>
      </c>
      <c r="W333" t="str">
        <f t="shared" si="70"/>
        <v>|</v>
      </c>
      <c r="X333" t="str">
        <f t="shared" si="68"/>
        <v/>
      </c>
      <c r="Y333" t="str">
        <f t="shared" si="71"/>
        <v>|</v>
      </c>
      <c r="Z333" t="str">
        <f t="shared" si="69"/>
        <v>工具与技术_问卷调查</v>
      </c>
      <c r="AA333" t="str">
        <f t="shared" si="72"/>
        <v>|</v>
      </c>
      <c r="AB333" t="str">
        <f t="shared" si="73"/>
        <v>8.3 控制质量</v>
      </c>
      <c r="AC333" t="str">
        <f t="shared" si="74"/>
        <v>|</v>
      </c>
    </row>
    <row r="334" spans="2:29">
      <c r="B334" s="2" t="s">
        <v>32</v>
      </c>
      <c r="C334" t="str">
        <f t="shared" si="63"/>
        <v>测试&amp;产品评估</v>
      </c>
      <c r="F334" t="s">
        <v>456</v>
      </c>
      <c r="H334">
        <f>IF(ISNA(VLOOKUP(C334,C$2:C333,1,FALSE)),H333+1,H333)</f>
        <v>113</v>
      </c>
      <c r="I334">
        <f>IF(ISNA(VLOOKUP(C334,C$2:H333,6,FALSE)),H334,VLOOKUP(C334,C$2:H333,6,FALSE))</f>
        <v>113</v>
      </c>
      <c r="K334">
        <f>IF(ISNA(VLOOKUP(F334,F$2:F333,1,FALSE)),K333+1,K333)</f>
        <v>41</v>
      </c>
      <c r="L334">
        <f>IF(ISNA(VLOOKUP(F334,F$2:K333,6,FALSE)),K334,VLOOKUP(F334,F$2:K333,6,FALSE))</f>
        <v>41</v>
      </c>
      <c r="N334" t="str">
        <f t="shared" si="64"/>
        <v>41.113</v>
      </c>
      <c r="O334" t="s">
        <v>677</v>
      </c>
      <c r="P334" t="s">
        <v>24</v>
      </c>
      <c r="Q334" t="str">
        <f t="shared" si="65"/>
        <v>测试&amp;产品评估</v>
      </c>
      <c r="R334" t="s">
        <v>24</v>
      </c>
      <c r="S334" t="str">
        <f t="shared" si="66"/>
        <v>测试&amp;产品评估</v>
      </c>
      <c r="T334" t="s">
        <v>24</v>
      </c>
      <c r="U334" t="str">
        <f t="shared" si="67"/>
        <v>8.3 控制质量</v>
      </c>
      <c r="V334" t="s">
        <v>24</v>
      </c>
      <c r="W334" t="str">
        <f t="shared" si="70"/>
        <v>|</v>
      </c>
      <c r="X334" t="str">
        <f t="shared" si="68"/>
        <v>[测试&amp;产品评估](工具-测试&amp;产品评估)</v>
      </c>
      <c r="Y334" t="str">
        <f t="shared" si="71"/>
        <v>|</v>
      </c>
      <c r="Z334" t="str">
        <f t="shared" si="69"/>
        <v>测试&amp;产品评估</v>
      </c>
      <c r="AA334" t="str">
        <f t="shared" si="72"/>
        <v>|</v>
      </c>
      <c r="AB334" t="str">
        <f t="shared" si="73"/>
        <v>8.3 控制质量</v>
      </c>
      <c r="AC334" t="str">
        <f t="shared" si="74"/>
        <v>|</v>
      </c>
    </row>
    <row r="335" spans="2:29">
      <c r="B335" s="2" t="s">
        <v>285</v>
      </c>
      <c r="C335" t="str">
        <f t="shared" si="63"/>
        <v>组织理论</v>
      </c>
      <c r="F335" t="s">
        <v>464</v>
      </c>
      <c r="H335">
        <f>IF(ISNA(VLOOKUP(C335,C$2:C334,1,FALSE)),H334+1,H334)</f>
        <v>114</v>
      </c>
      <c r="I335">
        <f>IF(ISNA(VLOOKUP(C335,C$2:H334,6,FALSE)),H335,VLOOKUP(C335,C$2:H334,6,FALSE))</f>
        <v>114</v>
      </c>
      <c r="K335">
        <f>IF(ISNA(VLOOKUP(F335,F$2:F334,1,FALSE)),K334+1,K334)</f>
        <v>42</v>
      </c>
      <c r="L335">
        <f>IF(ISNA(VLOOKUP(F335,F$2:K334,6,FALSE)),K335,VLOOKUP(F335,F$2:K334,6,FALSE))</f>
        <v>42</v>
      </c>
      <c r="N335" t="str">
        <f t="shared" si="64"/>
        <v>42.114</v>
      </c>
      <c r="O335" t="s">
        <v>678</v>
      </c>
      <c r="P335" t="s">
        <v>24</v>
      </c>
      <c r="Q335" t="str">
        <f t="shared" si="65"/>
        <v>组织理论</v>
      </c>
      <c r="R335" t="s">
        <v>24</v>
      </c>
      <c r="S335" t="str">
        <f t="shared" si="66"/>
        <v>组织理论</v>
      </c>
      <c r="T335" t="s">
        <v>24</v>
      </c>
      <c r="U335" t="str">
        <f t="shared" si="67"/>
        <v>9.1 规划资源管理</v>
      </c>
      <c r="V335" t="s">
        <v>24</v>
      </c>
      <c r="W335" t="str">
        <f t="shared" si="70"/>
        <v>|</v>
      </c>
      <c r="X335" t="str">
        <f t="shared" si="68"/>
        <v>[组织理论](工具-组织理论)</v>
      </c>
      <c r="Y335" t="str">
        <f t="shared" si="71"/>
        <v>|</v>
      </c>
      <c r="Z335" t="str">
        <f t="shared" si="69"/>
        <v>组织理论</v>
      </c>
      <c r="AA335" t="str">
        <f t="shared" si="72"/>
        <v>|</v>
      </c>
      <c r="AB335" t="str">
        <f t="shared" si="73"/>
        <v>9.1 规划资源管理</v>
      </c>
      <c r="AC335" t="str">
        <f t="shared" si="74"/>
        <v>|</v>
      </c>
    </row>
    <row r="336" spans="2:29">
      <c r="B336" s="2" t="s">
        <v>287</v>
      </c>
      <c r="C336" t="str">
        <f t="shared" si="63"/>
        <v>预分派</v>
      </c>
      <c r="F336" t="s">
        <v>474</v>
      </c>
      <c r="H336">
        <f>IF(ISNA(VLOOKUP(C336,C$2:C335,1,FALSE)),H335+1,H335)</f>
        <v>115</v>
      </c>
      <c r="I336">
        <f>IF(ISNA(VLOOKUP(C336,C$2:H335,6,FALSE)),H336,VLOOKUP(C336,C$2:H335,6,FALSE))</f>
        <v>115</v>
      </c>
      <c r="K336">
        <f>IF(ISNA(VLOOKUP(F336,F$2:F335,1,FALSE)),K335+1,K335)</f>
        <v>43</v>
      </c>
      <c r="L336">
        <f>IF(ISNA(VLOOKUP(F336,F$2:K335,6,FALSE)),K336,VLOOKUP(F336,F$2:K335,6,FALSE))</f>
        <v>43</v>
      </c>
      <c r="N336" t="str">
        <f t="shared" si="64"/>
        <v>43.115</v>
      </c>
      <c r="O336" t="s">
        <v>679</v>
      </c>
      <c r="P336" t="s">
        <v>24</v>
      </c>
      <c r="Q336" t="str">
        <f t="shared" si="65"/>
        <v>预分派</v>
      </c>
      <c r="R336" t="s">
        <v>24</v>
      </c>
      <c r="S336" t="str">
        <f t="shared" si="66"/>
        <v>预分派</v>
      </c>
      <c r="T336" t="s">
        <v>24</v>
      </c>
      <c r="U336" t="str">
        <f t="shared" si="67"/>
        <v>9.3 获取资源</v>
      </c>
      <c r="V336" t="s">
        <v>24</v>
      </c>
      <c r="W336" t="str">
        <f t="shared" si="70"/>
        <v>|</v>
      </c>
      <c r="X336" t="str">
        <f t="shared" si="68"/>
        <v>[预分派](工具-预分派)</v>
      </c>
      <c r="Y336" t="str">
        <f t="shared" si="71"/>
        <v>|</v>
      </c>
      <c r="Z336" t="str">
        <f t="shared" si="69"/>
        <v>预分派</v>
      </c>
      <c r="AA336" t="str">
        <f t="shared" si="72"/>
        <v>|</v>
      </c>
      <c r="AB336" t="str">
        <f t="shared" si="73"/>
        <v>9.3 获取资源</v>
      </c>
      <c r="AC336" t="str">
        <f t="shared" si="74"/>
        <v>|</v>
      </c>
    </row>
    <row r="337" spans="2:29">
      <c r="B337" s="2" t="s">
        <v>287</v>
      </c>
      <c r="C337" t="str">
        <f t="shared" si="63"/>
        <v>虚拟团队</v>
      </c>
      <c r="F337" t="s">
        <v>476</v>
      </c>
      <c r="H337">
        <f>IF(ISNA(VLOOKUP(C337,C$2:C336,1,FALSE)),H336+1,H336)</f>
        <v>116</v>
      </c>
      <c r="I337">
        <f>IF(ISNA(VLOOKUP(C337,C$2:H336,6,FALSE)),H337,VLOOKUP(C337,C$2:H336,6,FALSE))</f>
        <v>116</v>
      </c>
      <c r="K337">
        <f>IF(ISNA(VLOOKUP(F337,F$2:F336,1,FALSE)),K336+1,K336)</f>
        <v>44</v>
      </c>
      <c r="L337">
        <f>IF(ISNA(VLOOKUP(F337,F$2:K336,6,FALSE)),K337,VLOOKUP(F337,F$2:K336,6,FALSE))</f>
        <v>44</v>
      </c>
      <c r="N337" t="str">
        <f t="shared" si="64"/>
        <v>44.116</v>
      </c>
      <c r="O337" t="s">
        <v>680</v>
      </c>
      <c r="P337" t="s">
        <v>24</v>
      </c>
      <c r="Q337" t="str">
        <f t="shared" si="65"/>
        <v>虚拟团队</v>
      </c>
      <c r="R337" t="s">
        <v>24</v>
      </c>
      <c r="S337" t="str">
        <f t="shared" si="66"/>
        <v>虚拟团队</v>
      </c>
      <c r="T337" t="s">
        <v>24</v>
      </c>
      <c r="U337" t="str">
        <f t="shared" si="67"/>
        <v>9.3 获取资源</v>
      </c>
      <c r="V337" t="s">
        <v>24</v>
      </c>
      <c r="W337" t="str">
        <f t="shared" si="70"/>
        <v>|</v>
      </c>
      <c r="X337" t="str">
        <f t="shared" si="68"/>
        <v>[虚拟团队](工具-虚拟团队)</v>
      </c>
      <c r="Y337" t="str">
        <f t="shared" si="71"/>
        <v>|</v>
      </c>
      <c r="Z337" t="str">
        <f t="shared" si="69"/>
        <v>虚拟团队</v>
      </c>
      <c r="AA337" t="str">
        <f t="shared" si="72"/>
        <v>|</v>
      </c>
      <c r="AB337" t="str">
        <f t="shared" si="73"/>
        <v>9.3 获取资源</v>
      </c>
      <c r="AC337" t="str">
        <f t="shared" si="74"/>
        <v>|</v>
      </c>
    </row>
    <row r="338" spans="2:29">
      <c r="B338" s="2" t="s">
        <v>63</v>
      </c>
      <c r="C338" t="str">
        <f t="shared" si="63"/>
        <v>虚拟团队</v>
      </c>
      <c r="F338" t="s">
        <v>476</v>
      </c>
      <c r="H338">
        <f>IF(ISNA(VLOOKUP(C338,C$2:C337,1,FALSE)),H337+1,H337)</f>
        <v>116</v>
      </c>
      <c r="I338">
        <f>IF(ISNA(VLOOKUP(C338,C$2:H337,6,FALSE)),H338,VLOOKUP(C338,C$2:H337,6,FALSE))</f>
        <v>116</v>
      </c>
      <c r="K338">
        <f>IF(ISNA(VLOOKUP(F338,F$2:F337,1,FALSE)),K337+1,K337)</f>
        <v>44</v>
      </c>
      <c r="L338">
        <f>IF(ISNA(VLOOKUP(F338,F$2:K337,6,FALSE)),K338,VLOOKUP(F338,F$2:K337,6,FALSE))</f>
        <v>44</v>
      </c>
      <c r="N338" t="str">
        <f t="shared" si="64"/>
        <v>44.116</v>
      </c>
      <c r="O338" t="s">
        <v>680</v>
      </c>
      <c r="P338" t="s">
        <v>24</v>
      </c>
      <c r="Q338" t="str">
        <f t="shared" si="65"/>
        <v>虚拟团队</v>
      </c>
      <c r="R338" t="s">
        <v>24</v>
      </c>
      <c r="S338" t="str">
        <f t="shared" si="66"/>
        <v>虚拟团队</v>
      </c>
      <c r="T338" t="s">
        <v>24</v>
      </c>
      <c r="U338" t="str">
        <f t="shared" si="67"/>
        <v>9.4 建设团队</v>
      </c>
      <c r="V338" t="s">
        <v>24</v>
      </c>
      <c r="W338" t="str">
        <f t="shared" si="70"/>
        <v>|</v>
      </c>
      <c r="X338" t="str">
        <f t="shared" si="68"/>
        <v/>
      </c>
      <c r="Y338" t="str">
        <f t="shared" si="71"/>
        <v>|</v>
      </c>
      <c r="Z338" t="str">
        <f t="shared" si="69"/>
        <v/>
      </c>
      <c r="AA338" t="str">
        <f t="shared" si="72"/>
        <v>|</v>
      </c>
      <c r="AB338" t="str">
        <f t="shared" si="73"/>
        <v>9.4 建设团队</v>
      </c>
      <c r="AC338" t="str">
        <f t="shared" si="74"/>
        <v>|</v>
      </c>
    </row>
    <row r="339" spans="2:29">
      <c r="B339" s="2" t="s">
        <v>63</v>
      </c>
      <c r="C339" t="str">
        <f t="shared" si="63"/>
        <v>集中办公</v>
      </c>
      <c r="F339" t="s">
        <v>478</v>
      </c>
      <c r="H339">
        <f>IF(ISNA(VLOOKUP(C339,C$2:C338,1,FALSE)),H338+1,H338)</f>
        <v>117</v>
      </c>
      <c r="I339">
        <f>IF(ISNA(VLOOKUP(C339,C$2:H338,6,FALSE)),H339,VLOOKUP(C339,C$2:H338,6,FALSE))</f>
        <v>117</v>
      </c>
      <c r="K339">
        <f>IF(ISNA(VLOOKUP(F339,F$2:F338,1,FALSE)),K338+1,K338)</f>
        <v>45</v>
      </c>
      <c r="L339">
        <f>IF(ISNA(VLOOKUP(F339,F$2:K338,6,FALSE)),K339,VLOOKUP(F339,F$2:K338,6,FALSE))</f>
        <v>45</v>
      </c>
      <c r="N339" t="str">
        <f t="shared" si="64"/>
        <v>45.117</v>
      </c>
      <c r="O339" t="s">
        <v>681</v>
      </c>
      <c r="P339" t="s">
        <v>24</v>
      </c>
      <c r="Q339" t="str">
        <f t="shared" si="65"/>
        <v>集中办公</v>
      </c>
      <c r="R339" t="s">
        <v>24</v>
      </c>
      <c r="S339" t="str">
        <f t="shared" si="66"/>
        <v>集中办公</v>
      </c>
      <c r="T339" t="s">
        <v>24</v>
      </c>
      <c r="U339" t="str">
        <f t="shared" si="67"/>
        <v>9.4 建设团队</v>
      </c>
      <c r="V339" t="s">
        <v>24</v>
      </c>
      <c r="W339" t="str">
        <f t="shared" si="70"/>
        <v>|</v>
      </c>
      <c r="X339" t="str">
        <f t="shared" si="68"/>
        <v>[集中办公](工具-集中办公)</v>
      </c>
      <c r="Y339" t="str">
        <f t="shared" si="71"/>
        <v>|</v>
      </c>
      <c r="Z339" t="str">
        <f t="shared" si="69"/>
        <v>集中办公</v>
      </c>
      <c r="AA339" t="str">
        <f t="shared" si="72"/>
        <v>|</v>
      </c>
      <c r="AB339" t="str">
        <f t="shared" si="73"/>
        <v>9.4 建设团队</v>
      </c>
      <c r="AC339" t="str">
        <f t="shared" si="74"/>
        <v>|</v>
      </c>
    </row>
    <row r="340" spans="2:29">
      <c r="B340" s="2" t="s">
        <v>63</v>
      </c>
      <c r="C340" t="str">
        <f t="shared" si="63"/>
        <v>沟通技术</v>
      </c>
      <c r="F340" t="s">
        <v>481</v>
      </c>
      <c r="H340">
        <f>IF(ISNA(VLOOKUP(C340,C$2:C339,1,FALSE)),H339+1,H339)</f>
        <v>118</v>
      </c>
      <c r="I340">
        <f>IF(ISNA(VLOOKUP(C340,C$2:H339,6,FALSE)),H340,VLOOKUP(C340,C$2:H339,6,FALSE))</f>
        <v>118</v>
      </c>
      <c r="K340">
        <f>IF(ISNA(VLOOKUP(F340,F$2:F339,1,FALSE)),K339+1,K339)</f>
        <v>46</v>
      </c>
      <c r="L340">
        <f>IF(ISNA(VLOOKUP(F340,F$2:K339,6,FALSE)),K340,VLOOKUP(F340,F$2:K339,6,FALSE))</f>
        <v>46</v>
      </c>
      <c r="N340" t="str">
        <f t="shared" si="64"/>
        <v>46.118</v>
      </c>
      <c r="O340" t="s">
        <v>682</v>
      </c>
      <c r="P340" t="s">
        <v>24</v>
      </c>
      <c r="Q340" t="str">
        <f t="shared" si="65"/>
        <v>沟通技术</v>
      </c>
      <c r="R340" t="s">
        <v>24</v>
      </c>
      <c r="S340" t="str">
        <f t="shared" si="66"/>
        <v>沟通技术</v>
      </c>
      <c r="T340" t="s">
        <v>24</v>
      </c>
      <c r="U340" t="str">
        <f t="shared" si="67"/>
        <v>9.4 建设团队</v>
      </c>
      <c r="V340" t="s">
        <v>24</v>
      </c>
      <c r="W340" t="str">
        <f t="shared" si="70"/>
        <v>|</v>
      </c>
      <c r="X340" t="str">
        <f t="shared" si="68"/>
        <v>[沟通技术](工具-沟通技术)</v>
      </c>
      <c r="Y340" t="str">
        <f t="shared" si="71"/>
        <v>|</v>
      </c>
      <c r="Z340" t="str">
        <f t="shared" si="69"/>
        <v>沟通技术</v>
      </c>
      <c r="AA340" t="str">
        <f t="shared" si="72"/>
        <v>|</v>
      </c>
      <c r="AB340" t="str">
        <f t="shared" si="73"/>
        <v>9.4 建设团队</v>
      </c>
      <c r="AC340" t="str">
        <f t="shared" si="74"/>
        <v>|</v>
      </c>
    </row>
    <row r="341" spans="2:29">
      <c r="B341" s="2" t="s">
        <v>289</v>
      </c>
      <c r="C341" t="str">
        <f t="shared" si="63"/>
        <v>沟通技术</v>
      </c>
      <c r="F341" t="s">
        <v>481</v>
      </c>
      <c r="H341">
        <f>IF(ISNA(VLOOKUP(C341,C$2:C340,1,FALSE)),H340+1,H340)</f>
        <v>118</v>
      </c>
      <c r="I341">
        <f>IF(ISNA(VLOOKUP(C341,C$2:H340,6,FALSE)),H341,VLOOKUP(C341,C$2:H340,6,FALSE))</f>
        <v>118</v>
      </c>
      <c r="K341">
        <f>IF(ISNA(VLOOKUP(F341,F$2:F340,1,FALSE)),K340+1,K340)</f>
        <v>46</v>
      </c>
      <c r="L341">
        <f>IF(ISNA(VLOOKUP(F341,F$2:K340,6,FALSE)),K341,VLOOKUP(F341,F$2:K340,6,FALSE))</f>
        <v>46</v>
      </c>
      <c r="N341" t="str">
        <f t="shared" si="64"/>
        <v>46.118</v>
      </c>
      <c r="O341" t="s">
        <v>682</v>
      </c>
      <c r="P341" t="s">
        <v>24</v>
      </c>
      <c r="Q341" t="str">
        <f t="shared" si="65"/>
        <v>沟通技术</v>
      </c>
      <c r="R341" t="s">
        <v>24</v>
      </c>
      <c r="S341" t="str">
        <f t="shared" si="66"/>
        <v>沟通技术</v>
      </c>
      <c r="T341" t="s">
        <v>24</v>
      </c>
      <c r="U341" t="str">
        <f t="shared" si="67"/>
        <v>10.1 规划沟通管理</v>
      </c>
      <c r="V341" t="s">
        <v>24</v>
      </c>
      <c r="W341" t="str">
        <f t="shared" si="70"/>
        <v>|</v>
      </c>
      <c r="X341" t="str">
        <f t="shared" si="68"/>
        <v/>
      </c>
      <c r="Y341" t="str">
        <f t="shared" si="71"/>
        <v>|</v>
      </c>
      <c r="Z341" t="str">
        <f t="shared" si="69"/>
        <v/>
      </c>
      <c r="AA341" t="str">
        <f t="shared" si="72"/>
        <v>|</v>
      </c>
      <c r="AB341" t="str">
        <f t="shared" si="73"/>
        <v>10.1 规划沟通管理</v>
      </c>
      <c r="AC341" t="str">
        <f t="shared" si="74"/>
        <v>|</v>
      </c>
    </row>
    <row r="342" spans="2:29">
      <c r="B342" s="2" t="s">
        <v>290</v>
      </c>
      <c r="C342" t="str">
        <f t="shared" si="63"/>
        <v>沟通技术</v>
      </c>
      <c r="F342" t="s">
        <v>481</v>
      </c>
      <c r="H342">
        <f>IF(ISNA(VLOOKUP(C342,C$2:C341,1,FALSE)),H341+1,H341)</f>
        <v>118</v>
      </c>
      <c r="I342">
        <f>IF(ISNA(VLOOKUP(C342,C$2:H341,6,FALSE)),H342,VLOOKUP(C342,C$2:H341,6,FALSE))</f>
        <v>118</v>
      </c>
      <c r="K342">
        <f>IF(ISNA(VLOOKUP(F342,F$2:F341,1,FALSE)),K341+1,K341)</f>
        <v>46</v>
      </c>
      <c r="L342">
        <f>IF(ISNA(VLOOKUP(F342,F$2:K341,6,FALSE)),K342,VLOOKUP(F342,F$2:K341,6,FALSE))</f>
        <v>46</v>
      </c>
      <c r="N342" t="str">
        <f t="shared" si="64"/>
        <v>46.118</v>
      </c>
      <c r="O342" t="s">
        <v>682</v>
      </c>
      <c r="P342" t="s">
        <v>24</v>
      </c>
      <c r="Q342" t="str">
        <f t="shared" si="65"/>
        <v>沟通技术</v>
      </c>
      <c r="R342" t="s">
        <v>24</v>
      </c>
      <c r="S342" t="str">
        <f t="shared" si="66"/>
        <v>沟通技术</v>
      </c>
      <c r="T342" t="s">
        <v>24</v>
      </c>
      <c r="U342" t="str">
        <f t="shared" si="67"/>
        <v>10.2 管理沟通</v>
      </c>
      <c r="V342" t="s">
        <v>24</v>
      </c>
      <c r="W342" t="str">
        <f t="shared" si="70"/>
        <v>|</v>
      </c>
      <c r="X342" t="str">
        <f t="shared" si="68"/>
        <v/>
      </c>
      <c r="Y342" t="str">
        <f t="shared" si="71"/>
        <v>|</v>
      </c>
      <c r="Z342" t="str">
        <f t="shared" si="69"/>
        <v/>
      </c>
      <c r="AA342" t="str">
        <f t="shared" si="72"/>
        <v>|</v>
      </c>
      <c r="AB342" t="str">
        <f t="shared" si="73"/>
        <v>10.2 管理沟通</v>
      </c>
      <c r="AC342" t="str">
        <f t="shared" si="74"/>
        <v>|</v>
      </c>
    </row>
    <row r="343" spans="2:29">
      <c r="B343" s="2" t="s">
        <v>63</v>
      </c>
      <c r="C343" t="str">
        <f t="shared" si="63"/>
        <v>认可与奖励</v>
      </c>
      <c r="F343" t="s">
        <v>486</v>
      </c>
      <c r="H343">
        <f>IF(ISNA(VLOOKUP(C343,C$2:C342,1,FALSE)),H342+1,H342)</f>
        <v>119</v>
      </c>
      <c r="I343">
        <f>IF(ISNA(VLOOKUP(C343,C$2:H342,6,FALSE)),H343,VLOOKUP(C343,C$2:H342,6,FALSE))</f>
        <v>119</v>
      </c>
      <c r="K343">
        <f>IF(ISNA(VLOOKUP(F343,F$2:F342,1,FALSE)),K342+1,K342)</f>
        <v>47</v>
      </c>
      <c r="L343">
        <f>IF(ISNA(VLOOKUP(F343,F$2:K342,6,FALSE)),K343,VLOOKUP(F343,F$2:K342,6,FALSE))</f>
        <v>47</v>
      </c>
      <c r="N343" t="str">
        <f t="shared" si="64"/>
        <v>47.119</v>
      </c>
      <c r="O343" t="s">
        <v>683</v>
      </c>
      <c r="P343" t="s">
        <v>24</v>
      </c>
      <c r="Q343" t="str">
        <f t="shared" si="65"/>
        <v>认可与奖励</v>
      </c>
      <c r="R343" t="s">
        <v>24</v>
      </c>
      <c r="S343" t="str">
        <f t="shared" si="66"/>
        <v>认可与奖励</v>
      </c>
      <c r="T343" t="s">
        <v>24</v>
      </c>
      <c r="U343" t="str">
        <f t="shared" si="67"/>
        <v>9.4 建设团队</v>
      </c>
      <c r="V343" t="s">
        <v>24</v>
      </c>
      <c r="W343" t="str">
        <f t="shared" si="70"/>
        <v>|</v>
      </c>
      <c r="X343" t="str">
        <f t="shared" si="68"/>
        <v>[认可与奖励](工具-认可与奖励)</v>
      </c>
      <c r="Y343" t="str">
        <f t="shared" si="71"/>
        <v>|</v>
      </c>
      <c r="Z343" t="str">
        <f t="shared" si="69"/>
        <v>认可与奖励</v>
      </c>
      <c r="AA343" t="str">
        <f t="shared" si="72"/>
        <v>|</v>
      </c>
      <c r="AB343" t="str">
        <f t="shared" si="73"/>
        <v>9.4 建设团队</v>
      </c>
      <c r="AC343" t="str">
        <f t="shared" si="74"/>
        <v>|</v>
      </c>
    </row>
    <row r="344" spans="2:29">
      <c r="B344" s="2" t="s">
        <v>63</v>
      </c>
      <c r="C344" t="str">
        <f t="shared" si="63"/>
        <v>培训</v>
      </c>
      <c r="F344" t="s">
        <v>488</v>
      </c>
      <c r="H344">
        <f>IF(ISNA(VLOOKUP(C344,C$2:C343,1,FALSE)),H343+1,H343)</f>
        <v>120</v>
      </c>
      <c r="I344">
        <f>IF(ISNA(VLOOKUP(C344,C$2:H343,6,FALSE)),H344,VLOOKUP(C344,C$2:H343,6,FALSE))</f>
        <v>120</v>
      </c>
      <c r="K344">
        <f>IF(ISNA(VLOOKUP(F344,F$2:F343,1,FALSE)),K343+1,K343)</f>
        <v>48</v>
      </c>
      <c r="L344">
        <f>IF(ISNA(VLOOKUP(F344,F$2:K343,6,FALSE)),K344,VLOOKUP(F344,F$2:K343,6,FALSE))</f>
        <v>48</v>
      </c>
      <c r="N344" t="str">
        <f t="shared" si="64"/>
        <v>48.120</v>
      </c>
      <c r="O344" t="s">
        <v>684</v>
      </c>
      <c r="P344" t="s">
        <v>24</v>
      </c>
      <c r="Q344" t="str">
        <f t="shared" si="65"/>
        <v>培训</v>
      </c>
      <c r="R344" t="s">
        <v>24</v>
      </c>
      <c r="S344" t="str">
        <f t="shared" si="66"/>
        <v>培训</v>
      </c>
      <c r="T344" t="s">
        <v>24</v>
      </c>
      <c r="U344" t="str">
        <f t="shared" si="67"/>
        <v>9.4 建设团队</v>
      </c>
      <c r="V344" t="s">
        <v>24</v>
      </c>
      <c r="W344" t="str">
        <f t="shared" si="70"/>
        <v>|</v>
      </c>
      <c r="X344" t="str">
        <f t="shared" si="68"/>
        <v>[培训](工具-培训)</v>
      </c>
      <c r="Y344" t="str">
        <f t="shared" si="71"/>
        <v>|</v>
      </c>
      <c r="Z344" t="str">
        <f t="shared" si="69"/>
        <v>培训</v>
      </c>
      <c r="AA344" t="str">
        <f t="shared" si="72"/>
        <v>|</v>
      </c>
      <c r="AB344" t="str">
        <f t="shared" si="73"/>
        <v>9.4 建设团队</v>
      </c>
      <c r="AC344" t="str">
        <f t="shared" si="74"/>
        <v>|</v>
      </c>
    </row>
    <row r="345" spans="2:29">
      <c r="B345" s="2" t="s">
        <v>63</v>
      </c>
      <c r="C345" t="str">
        <f t="shared" si="63"/>
        <v>个人和团队评估</v>
      </c>
      <c r="F345" t="s">
        <v>490</v>
      </c>
      <c r="H345">
        <f>IF(ISNA(VLOOKUP(C345,C$2:C344,1,FALSE)),H344+1,H344)</f>
        <v>121</v>
      </c>
      <c r="I345">
        <f>IF(ISNA(VLOOKUP(C345,C$2:H344,6,FALSE)),H345,VLOOKUP(C345,C$2:H344,6,FALSE))</f>
        <v>121</v>
      </c>
      <c r="K345">
        <f>IF(ISNA(VLOOKUP(F345,F$2:F344,1,FALSE)),K344+1,K344)</f>
        <v>49</v>
      </c>
      <c r="L345">
        <f>IF(ISNA(VLOOKUP(F345,F$2:K344,6,FALSE)),K345,VLOOKUP(F345,F$2:K344,6,FALSE))</f>
        <v>49</v>
      </c>
      <c r="N345" t="str">
        <f t="shared" si="64"/>
        <v>49.121</v>
      </c>
      <c r="O345" t="s">
        <v>685</v>
      </c>
      <c r="P345" t="s">
        <v>24</v>
      </c>
      <c r="Q345" t="str">
        <f t="shared" si="65"/>
        <v>个人和团队评估</v>
      </c>
      <c r="R345" t="s">
        <v>24</v>
      </c>
      <c r="S345" t="str">
        <f t="shared" si="66"/>
        <v>个人和团队评估</v>
      </c>
      <c r="T345" t="s">
        <v>24</v>
      </c>
      <c r="U345" t="str">
        <f t="shared" si="67"/>
        <v>9.4 建设团队</v>
      </c>
      <c r="V345" t="s">
        <v>24</v>
      </c>
      <c r="W345" t="str">
        <f t="shared" si="70"/>
        <v>|</v>
      </c>
      <c r="X345" t="str">
        <f t="shared" si="68"/>
        <v>[个人和团队评估](工具-个人和团队评估)</v>
      </c>
      <c r="Y345" t="str">
        <f t="shared" si="71"/>
        <v>|</v>
      </c>
      <c r="Z345" t="str">
        <f t="shared" si="69"/>
        <v>个人和团队评估</v>
      </c>
      <c r="AA345" t="str">
        <f t="shared" si="72"/>
        <v>|</v>
      </c>
      <c r="AB345" t="str">
        <f t="shared" si="73"/>
        <v>9.4 建设团队</v>
      </c>
      <c r="AC345" t="str">
        <f t="shared" si="74"/>
        <v>|</v>
      </c>
    </row>
    <row r="346" spans="2:29">
      <c r="B346" s="2" t="s">
        <v>289</v>
      </c>
      <c r="C346" t="str">
        <f t="shared" si="63"/>
        <v>沟通需求分析</v>
      </c>
      <c r="F346" t="s">
        <v>496</v>
      </c>
      <c r="H346">
        <f>IF(ISNA(VLOOKUP(C346,C$2:C345,1,FALSE)),H345+1,H345)</f>
        <v>122</v>
      </c>
      <c r="I346">
        <f>IF(ISNA(VLOOKUP(C346,C$2:H345,6,FALSE)),H346,VLOOKUP(C346,C$2:H345,6,FALSE))</f>
        <v>122</v>
      </c>
      <c r="K346">
        <f>IF(ISNA(VLOOKUP(F346,F$2:F345,1,FALSE)),K345+1,K345)</f>
        <v>50</v>
      </c>
      <c r="L346">
        <f>IF(ISNA(VLOOKUP(F346,F$2:K345,6,FALSE)),K346,VLOOKUP(F346,F$2:K345,6,FALSE))</f>
        <v>50</v>
      </c>
      <c r="N346" t="str">
        <f t="shared" si="64"/>
        <v>50.122</v>
      </c>
      <c r="O346" t="s">
        <v>686</v>
      </c>
      <c r="P346" t="s">
        <v>24</v>
      </c>
      <c r="Q346" t="str">
        <f t="shared" si="65"/>
        <v>沟通需求分析</v>
      </c>
      <c r="R346" t="s">
        <v>24</v>
      </c>
      <c r="S346" t="str">
        <f t="shared" si="66"/>
        <v>沟通需求分析</v>
      </c>
      <c r="T346" t="s">
        <v>24</v>
      </c>
      <c r="U346" t="str">
        <f t="shared" si="67"/>
        <v>10.1 规划沟通管理</v>
      </c>
      <c r="V346" t="s">
        <v>24</v>
      </c>
      <c r="W346" t="str">
        <f t="shared" si="70"/>
        <v>|</v>
      </c>
      <c r="X346" t="str">
        <f t="shared" si="68"/>
        <v>[沟通需求分析](工具-沟通需求分析)</v>
      </c>
      <c r="Y346" t="str">
        <f t="shared" si="71"/>
        <v>|</v>
      </c>
      <c r="Z346" t="str">
        <f t="shared" si="69"/>
        <v>沟通需求分析</v>
      </c>
      <c r="AA346" t="str">
        <f t="shared" si="72"/>
        <v>|</v>
      </c>
      <c r="AB346" t="str">
        <f t="shared" si="73"/>
        <v>10.1 规划沟通管理</v>
      </c>
      <c r="AC346" t="str">
        <f t="shared" si="74"/>
        <v>|</v>
      </c>
    </row>
    <row r="347" spans="2:29">
      <c r="B347" s="2" t="s">
        <v>289</v>
      </c>
      <c r="C347" t="str">
        <f t="shared" si="63"/>
        <v>沟通模型</v>
      </c>
      <c r="F347" t="s">
        <v>498</v>
      </c>
      <c r="H347">
        <f>IF(ISNA(VLOOKUP(C347,C$2:C346,1,FALSE)),H346+1,H346)</f>
        <v>123</v>
      </c>
      <c r="I347">
        <f>IF(ISNA(VLOOKUP(C347,C$2:H346,6,FALSE)),H347,VLOOKUP(C347,C$2:H346,6,FALSE))</f>
        <v>123</v>
      </c>
      <c r="K347">
        <f>IF(ISNA(VLOOKUP(F347,F$2:F346,1,FALSE)),K346+1,K346)</f>
        <v>51</v>
      </c>
      <c r="L347">
        <f>IF(ISNA(VLOOKUP(F347,F$2:K346,6,FALSE)),K347,VLOOKUP(F347,F$2:K346,6,FALSE))</f>
        <v>51</v>
      </c>
      <c r="N347" t="str">
        <f t="shared" si="64"/>
        <v>51.123</v>
      </c>
      <c r="O347" t="s">
        <v>687</v>
      </c>
      <c r="P347" t="s">
        <v>24</v>
      </c>
      <c r="Q347" t="str">
        <f t="shared" si="65"/>
        <v>沟通模型</v>
      </c>
      <c r="R347" t="s">
        <v>24</v>
      </c>
      <c r="S347" t="str">
        <f t="shared" si="66"/>
        <v>沟通模型</v>
      </c>
      <c r="T347" t="s">
        <v>24</v>
      </c>
      <c r="U347" t="str">
        <f t="shared" si="67"/>
        <v>10.1 规划沟通管理</v>
      </c>
      <c r="V347" t="s">
        <v>24</v>
      </c>
      <c r="W347" t="str">
        <f t="shared" si="70"/>
        <v>|</v>
      </c>
      <c r="X347" t="str">
        <f t="shared" si="68"/>
        <v>[沟通模型](工具-沟通模型)</v>
      </c>
      <c r="Y347" t="str">
        <f t="shared" si="71"/>
        <v>|</v>
      </c>
      <c r="Z347" t="str">
        <f t="shared" si="69"/>
        <v>沟通模型</v>
      </c>
      <c r="AA347" t="str">
        <f t="shared" si="72"/>
        <v>|</v>
      </c>
      <c r="AB347" t="str">
        <f t="shared" si="73"/>
        <v>10.1 规划沟通管理</v>
      </c>
      <c r="AC347" t="str">
        <f t="shared" si="74"/>
        <v>|</v>
      </c>
    </row>
    <row r="348" spans="2:29">
      <c r="B348" s="2" t="s">
        <v>289</v>
      </c>
      <c r="C348" t="str">
        <f t="shared" si="63"/>
        <v>沟通方法</v>
      </c>
      <c r="F348" t="s">
        <v>500</v>
      </c>
      <c r="H348">
        <f>IF(ISNA(VLOOKUP(C348,C$2:C347,1,FALSE)),H347+1,H347)</f>
        <v>124</v>
      </c>
      <c r="I348">
        <f>IF(ISNA(VLOOKUP(C348,C$2:H347,6,FALSE)),H348,VLOOKUP(C348,C$2:H347,6,FALSE))</f>
        <v>124</v>
      </c>
      <c r="K348">
        <f>IF(ISNA(VLOOKUP(F348,F$2:F347,1,FALSE)),K347+1,K347)</f>
        <v>52</v>
      </c>
      <c r="L348">
        <f>IF(ISNA(VLOOKUP(F348,F$2:K347,6,FALSE)),K348,VLOOKUP(F348,F$2:K347,6,FALSE))</f>
        <v>52</v>
      </c>
      <c r="N348" t="str">
        <f t="shared" si="64"/>
        <v>52.124</v>
      </c>
      <c r="O348" t="s">
        <v>688</v>
      </c>
      <c r="P348" t="s">
        <v>24</v>
      </c>
      <c r="Q348" t="str">
        <f t="shared" si="65"/>
        <v>沟通方法</v>
      </c>
      <c r="R348" t="s">
        <v>24</v>
      </c>
      <c r="S348" t="str">
        <f t="shared" si="66"/>
        <v>沟通方法</v>
      </c>
      <c r="T348" t="s">
        <v>24</v>
      </c>
      <c r="U348" t="str">
        <f t="shared" si="67"/>
        <v>10.1 规划沟通管理</v>
      </c>
      <c r="V348" t="s">
        <v>24</v>
      </c>
      <c r="W348" t="str">
        <f t="shared" si="70"/>
        <v>|</v>
      </c>
      <c r="X348" t="str">
        <f t="shared" si="68"/>
        <v>[沟通方法](工具-沟通方法)</v>
      </c>
      <c r="Y348" t="str">
        <f t="shared" si="71"/>
        <v>|</v>
      </c>
      <c r="Z348" t="str">
        <f t="shared" si="69"/>
        <v>沟通方法</v>
      </c>
      <c r="AA348" t="str">
        <f t="shared" si="72"/>
        <v>|</v>
      </c>
      <c r="AB348" t="str">
        <f t="shared" si="73"/>
        <v>10.1 规划沟通管理</v>
      </c>
      <c r="AC348" t="str">
        <f t="shared" si="74"/>
        <v>|</v>
      </c>
    </row>
    <row r="349" spans="2:29">
      <c r="B349" s="2" t="s">
        <v>290</v>
      </c>
      <c r="C349" t="str">
        <f t="shared" si="63"/>
        <v>沟通方法</v>
      </c>
      <c r="F349" t="s">
        <v>500</v>
      </c>
      <c r="H349">
        <f>IF(ISNA(VLOOKUP(C349,C$2:C348,1,FALSE)),H348+1,H348)</f>
        <v>124</v>
      </c>
      <c r="I349">
        <f>IF(ISNA(VLOOKUP(C349,C$2:H348,6,FALSE)),H349,VLOOKUP(C349,C$2:H348,6,FALSE))</f>
        <v>124</v>
      </c>
      <c r="K349">
        <f>IF(ISNA(VLOOKUP(F349,F$2:F348,1,FALSE)),K348+1,K348)</f>
        <v>52</v>
      </c>
      <c r="L349">
        <f>IF(ISNA(VLOOKUP(F349,F$2:K348,6,FALSE)),K349,VLOOKUP(F349,F$2:K348,6,FALSE))</f>
        <v>52</v>
      </c>
      <c r="N349" t="str">
        <f t="shared" si="64"/>
        <v>52.124</v>
      </c>
      <c r="O349" t="s">
        <v>688</v>
      </c>
      <c r="P349" t="s">
        <v>24</v>
      </c>
      <c r="Q349" t="str">
        <f t="shared" si="65"/>
        <v>沟通方法</v>
      </c>
      <c r="R349" t="s">
        <v>24</v>
      </c>
      <c r="S349" t="str">
        <f t="shared" si="66"/>
        <v>沟通方法</v>
      </c>
      <c r="T349" t="s">
        <v>24</v>
      </c>
      <c r="U349" t="str">
        <f t="shared" si="67"/>
        <v>10.2 管理沟通</v>
      </c>
      <c r="V349" t="s">
        <v>24</v>
      </c>
      <c r="W349" t="str">
        <f t="shared" si="70"/>
        <v>|</v>
      </c>
      <c r="X349" t="str">
        <f t="shared" si="68"/>
        <v/>
      </c>
      <c r="Y349" t="str">
        <f t="shared" si="71"/>
        <v>|</v>
      </c>
      <c r="Z349" t="str">
        <f t="shared" si="69"/>
        <v/>
      </c>
      <c r="AA349" t="str">
        <f t="shared" si="72"/>
        <v>|</v>
      </c>
      <c r="AB349" t="str">
        <f t="shared" si="73"/>
        <v>10.2 管理沟通</v>
      </c>
      <c r="AC349" t="str">
        <f t="shared" si="74"/>
        <v>|</v>
      </c>
    </row>
    <row r="350" spans="2:29">
      <c r="B350" s="2" t="s">
        <v>290</v>
      </c>
      <c r="C350" t="str">
        <f t="shared" si="63"/>
        <v>沟通技能_沟通胜任力</v>
      </c>
      <c r="F350" t="s">
        <v>508</v>
      </c>
      <c r="G350" s="3" t="s">
        <v>509</v>
      </c>
      <c r="H350">
        <f>IF(ISNA(VLOOKUP(C350,C$2:C349,1,FALSE)),H349+1,H349)</f>
        <v>125</v>
      </c>
      <c r="I350">
        <f>IF(ISNA(VLOOKUP(C350,C$2:H349,6,FALSE)),H350,VLOOKUP(C350,C$2:H349,6,FALSE))</f>
        <v>125</v>
      </c>
      <c r="K350">
        <f>IF(ISNA(VLOOKUP(F350,F$2:F349,1,FALSE)),K349+1,K349)</f>
        <v>53</v>
      </c>
      <c r="L350">
        <f>IF(ISNA(VLOOKUP(F350,F$2:K349,6,FALSE)),K350,VLOOKUP(F350,F$2:K349,6,FALSE))</f>
        <v>53</v>
      </c>
      <c r="N350" t="str">
        <f t="shared" si="64"/>
        <v>53.125</v>
      </c>
      <c r="O350" t="s">
        <v>689</v>
      </c>
      <c r="P350" t="s">
        <v>24</v>
      </c>
      <c r="Q350" t="str">
        <f t="shared" si="65"/>
        <v>沟通技能</v>
      </c>
      <c r="R350" t="s">
        <v>24</v>
      </c>
      <c r="S350" t="str">
        <f t="shared" si="66"/>
        <v>沟通技能_沟通胜任力</v>
      </c>
      <c r="T350" t="s">
        <v>24</v>
      </c>
      <c r="U350" t="str">
        <f t="shared" si="67"/>
        <v>10.2 管理沟通</v>
      </c>
      <c r="V350" t="s">
        <v>24</v>
      </c>
      <c r="W350" t="str">
        <f t="shared" si="70"/>
        <v>|</v>
      </c>
      <c r="X350" t="str">
        <f t="shared" si="68"/>
        <v>[沟通技能](工具-沟通技能)</v>
      </c>
      <c r="Y350" t="str">
        <f t="shared" si="71"/>
        <v>|</v>
      </c>
      <c r="Z350" t="str">
        <f t="shared" si="69"/>
        <v>沟通技能_沟通胜任力</v>
      </c>
      <c r="AA350" t="str">
        <f t="shared" si="72"/>
        <v>|</v>
      </c>
      <c r="AB350" t="str">
        <f t="shared" si="73"/>
        <v>10.2 管理沟通</v>
      </c>
      <c r="AC350" t="str">
        <f t="shared" si="74"/>
        <v>|</v>
      </c>
    </row>
    <row r="351" spans="2:29">
      <c r="B351" s="2" t="s">
        <v>290</v>
      </c>
      <c r="C351" t="str">
        <f t="shared" si="63"/>
        <v>沟通技能_反馈</v>
      </c>
      <c r="F351" t="s">
        <v>508</v>
      </c>
      <c r="G351" s="3" t="s">
        <v>511</v>
      </c>
      <c r="H351">
        <f>IF(ISNA(VLOOKUP(C351,C$2:C350,1,FALSE)),H350+1,H350)</f>
        <v>126</v>
      </c>
      <c r="I351">
        <f>IF(ISNA(VLOOKUP(C351,C$2:H350,6,FALSE)),H351,VLOOKUP(C351,C$2:H350,6,FALSE))</f>
        <v>126</v>
      </c>
      <c r="K351">
        <f>IF(ISNA(VLOOKUP(F351,F$2:F350,1,FALSE)),K350+1,K350)</f>
        <v>53</v>
      </c>
      <c r="L351">
        <f>IF(ISNA(VLOOKUP(F351,F$2:K350,6,FALSE)),K351,VLOOKUP(F351,F$2:K350,6,FALSE))</f>
        <v>53</v>
      </c>
      <c r="N351" t="str">
        <f t="shared" si="64"/>
        <v>53.126</v>
      </c>
      <c r="O351" t="s">
        <v>690</v>
      </c>
      <c r="P351" t="s">
        <v>24</v>
      </c>
      <c r="Q351" t="str">
        <f t="shared" si="65"/>
        <v>沟通技能</v>
      </c>
      <c r="R351" t="s">
        <v>24</v>
      </c>
      <c r="S351" t="str">
        <f t="shared" si="66"/>
        <v>沟通技能_反馈</v>
      </c>
      <c r="T351" t="s">
        <v>24</v>
      </c>
      <c r="U351" t="str">
        <f t="shared" si="67"/>
        <v>10.2 管理沟通</v>
      </c>
      <c r="V351" t="s">
        <v>24</v>
      </c>
      <c r="W351" t="str">
        <f t="shared" si="70"/>
        <v>|</v>
      </c>
      <c r="X351" t="str">
        <f t="shared" si="68"/>
        <v/>
      </c>
      <c r="Y351" t="str">
        <f t="shared" si="71"/>
        <v>|</v>
      </c>
      <c r="Z351" t="str">
        <f t="shared" si="69"/>
        <v>沟通技能_反馈</v>
      </c>
      <c r="AA351" t="str">
        <f t="shared" si="72"/>
        <v>|</v>
      </c>
      <c r="AB351" t="str">
        <f t="shared" si="73"/>
        <v>10.2 管理沟通</v>
      </c>
      <c r="AC351" t="str">
        <f t="shared" si="74"/>
        <v>|</v>
      </c>
    </row>
    <row r="352" spans="2:29">
      <c r="B352" s="2" t="s">
        <v>301</v>
      </c>
      <c r="C352" t="str">
        <f t="shared" si="63"/>
        <v>沟通技能_反馈</v>
      </c>
      <c r="F352" t="s">
        <v>508</v>
      </c>
      <c r="G352" s="3" t="s">
        <v>511</v>
      </c>
      <c r="H352">
        <f>IF(ISNA(VLOOKUP(C352,C$2:C351,1,FALSE)),H351+1,H351)</f>
        <v>126</v>
      </c>
      <c r="I352">
        <f>IF(ISNA(VLOOKUP(C352,C$2:H351,6,FALSE)),H352,VLOOKUP(C352,C$2:H351,6,FALSE))</f>
        <v>126</v>
      </c>
      <c r="K352">
        <f>IF(ISNA(VLOOKUP(F352,F$2:F351,1,FALSE)),K351+1,K351)</f>
        <v>53</v>
      </c>
      <c r="L352">
        <f>IF(ISNA(VLOOKUP(F352,F$2:K351,6,FALSE)),K352,VLOOKUP(F352,F$2:K351,6,FALSE))</f>
        <v>53</v>
      </c>
      <c r="N352" t="str">
        <f t="shared" si="64"/>
        <v>53.126</v>
      </c>
      <c r="O352" t="s">
        <v>690</v>
      </c>
      <c r="P352" t="s">
        <v>24</v>
      </c>
      <c r="Q352" t="str">
        <f t="shared" si="65"/>
        <v>沟通技能</v>
      </c>
      <c r="R352" t="s">
        <v>24</v>
      </c>
      <c r="S352" t="str">
        <f t="shared" si="66"/>
        <v>沟通技能_反馈</v>
      </c>
      <c r="T352" t="s">
        <v>24</v>
      </c>
      <c r="U352" t="str">
        <f t="shared" si="67"/>
        <v>13.3 管理相关方参与</v>
      </c>
      <c r="V352" t="s">
        <v>24</v>
      </c>
      <c r="W352" t="str">
        <f t="shared" si="70"/>
        <v>|</v>
      </c>
      <c r="X352" t="str">
        <f t="shared" si="68"/>
        <v/>
      </c>
      <c r="Y352" t="str">
        <f t="shared" si="71"/>
        <v>|</v>
      </c>
      <c r="Z352" t="str">
        <f t="shared" si="69"/>
        <v/>
      </c>
      <c r="AA352" t="str">
        <f t="shared" si="72"/>
        <v>|</v>
      </c>
      <c r="AB352" t="str">
        <f t="shared" si="73"/>
        <v>13.3 管理相关方参与</v>
      </c>
      <c r="AC352" t="str">
        <f t="shared" si="74"/>
        <v>|</v>
      </c>
    </row>
    <row r="353" spans="2:29">
      <c r="B353" s="2" t="s">
        <v>302</v>
      </c>
      <c r="C353" t="str">
        <f t="shared" si="63"/>
        <v>沟通技能_反馈</v>
      </c>
      <c r="F353" t="s">
        <v>508</v>
      </c>
      <c r="G353" s="3" t="s">
        <v>511</v>
      </c>
      <c r="H353">
        <f>IF(ISNA(VLOOKUP(C353,C$2:C352,1,FALSE)),H352+1,H352)</f>
        <v>126</v>
      </c>
      <c r="I353">
        <f>IF(ISNA(VLOOKUP(C353,C$2:H352,6,FALSE)),H353,VLOOKUP(C353,C$2:H352,6,FALSE))</f>
        <v>126</v>
      </c>
      <c r="K353">
        <f>IF(ISNA(VLOOKUP(F353,F$2:F352,1,FALSE)),K352+1,K352)</f>
        <v>53</v>
      </c>
      <c r="L353">
        <f>IF(ISNA(VLOOKUP(F353,F$2:K352,6,FALSE)),K353,VLOOKUP(F353,F$2:K352,6,FALSE))</f>
        <v>53</v>
      </c>
      <c r="N353" t="str">
        <f t="shared" si="64"/>
        <v>53.126</v>
      </c>
      <c r="O353" t="s">
        <v>690</v>
      </c>
      <c r="P353" t="s">
        <v>24</v>
      </c>
      <c r="Q353" t="str">
        <f t="shared" si="65"/>
        <v>沟通技能</v>
      </c>
      <c r="R353" t="s">
        <v>24</v>
      </c>
      <c r="S353" t="str">
        <f t="shared" si="66"/>
        <v>沟通技能_反馈</v>
      </c>
      <c r="T353" t="s">
        <v>24</v>
      </c>
      <c r="U353" t="str">
        <f t="shared" si="67"/>
        <v>13.4 监督相关方参与</v>
      </c>
      <c r="V353" t="s">
        <v>24</v>
      </c>
      <c r="W353" t="str">
        <f t="shared" si="70"/>
        <v>|</v>
      </c>
      <c r="X353" t="str">
        <f t="shared" si="68"/>
        <v/>
      </c>
      <c r="Y353" t="str">
        <f t="shared" si="71"/>
        <v>|</v>
      </c>
      <c r="Z353" t="str">
        <f t="shared" si="69"/>
        <v/>
      </c>
      <c r="AA353" t="str">
        <f t="shared" si="72"/>
        <v>|</v>
      </c>
      <c r="AB353" t="str">
        <f t="shared" si="73"/>
        <v>13.4 监督相关方参与</v>
      </c>
      <c r="AC353" t="str">
        <f t="shared" si="74"/>
        <v>|</v>
      </c>
    </row>
    <row r="354" spans="2:29">
      <c r="B354" s="2" t="s">
        <v>290</v>
      </c>
      <c r="C354" t="str">
        <f t="shared" si="63"/>
        <v>沟通技能_非言语</v>
      </c>
      <c r="F354" t="s">
        <v>508</v>
      </c>
      <c r="G354" s="3" t="s">
        <v>512</v>
      </c>
      <c r="H354">
        <f>IF(ISNA(VLOOKUP(C354,C$2:C353,1,FALSE)),H353+1,H353)</f>
        <v>127</v>
      </c>
      <c r="I354">
        <f>IF(ISNA(VLOOKUP(C354,C$2:H353,6,FALSE)),H354,VLOOKUP(C354,C$2:H353,6,FALSE))</f>
        <v>127</v>
      </c>
      <c r="K354">
        <f>IF(ISNA(VLOOKUP(F354,F$2:F353,1,FALSE)),K353+1,K353)</f>
        <v>53</v>
      </c>
      <c r="L354">
        <f>IF(ISNA(VLOOKUP(F354,F$2:K353,6,FALSE)),K354,VLOOKUP(F354,F$2:K353,6,FALSE))</f>
        <v>53</v>
      </c>
      <c r="N354" t="str">
        <f t="shared" si="64"/>
        <v>53.127</v>
      </c>
      <c r="O354" t="s">
        <v>691</v>
      </c>
      <c r="P354" t="s">
        <v>24</v>
      </c>
      <c r="Q354" t="str">
        <f t="shared" si="65"/>
        <v>沟通技能</v>
      </c>
      <c r="R354" t="s">
        <v>24</v>
      </c>
      <c r="S354" t="str">
        <f t="shared" si="66"/>
        <v>沟通技能_非言语</v>
      </c>
      <c r="T354" t="s">
        <v>24</v>
      </c>
      <c r="U354" t="str">
        <f t="shared" si="67"/>
        <v>10.2 管理沟通</v>
      </c>
      <c r="V354" t="s">
        <v>24</v>
      </c>
      <c r="W354" t="str">
        <f t="shared" si="70"/>
        <v>|</v>
      </c>
      <c r="X354" t="str">
        <f t="shared" si="68"/>
        <v/>
      </c>
      <c r="Y354" t="str">
        <f t="shared" si="71"/>
        <v>|</v>
      </c>
      <c r="Z354" t="str">
        <f t="shared" si="69"/>
        <v>沟通技能_非言语</v>
      </c>
      <c r="AA354" t="str">
        <f t="shared" si="72"/>
        <v>|</v>
      </c>
      <c r="AB354" t="str">
        <f t="shared" si="73"/>
        <v>10.2 管理沟通</v>
      </c>
      <c r="AC354" t="str">
        <f t="shared" si="74"/>
        <v>|</v>
      </c>
    </row>
    <row r="355" spans="2:29">
      <c r="B355" s="2" t="s">
        <v>290</v>
      </c>
      <c r="C355" t="str">
        <f t="shared" si="63"/>
        <v>沟通技能_演示</v>
      </c>
      <c r="F355" t="s">
        <v>508</v>
      </c>
      <c r="G355" s="3" t="s">
        <v>513</v>
      </c>
      <c r="H355">
        <f>IF(ISNA(VLOOKUP(C355,C$2:C354,1,FALSE)),H354+1,H354)</f>
        <v>128</v>
      </c>
      <c r="I355">
        <f>IF(ISNA(VLOOKUP(C355,C$2:H354,6,FALSE)),H355,VLOOKUP(C355,C$2:H354,6,FALSE))</f>
        <v>128</v>
      </c>
      <c r="K355">
        <f>IF(ISNA(VLOOKUP(F355,F$2:F354,1,FALSE)),K354+1,K354)</f>
        <v>53</v>
      </c>
      <c r="L355">
        <f>IF(ISNA(VLOOKUP(F355,F$2:K354,6,FALSE)),K355,VLOOKUP(F355,F$2:K354,6,FALSE))</f>
        <v>53</v>
      </c>
      <c r="N355" t="str">
        <f t="shared" si="64"/>
        <v>53.128</v>
      </c>
      <c r="O355" t="s">
        <v>692</v>
      </c>
      <c r="P355" t="s">
        <v>24</v>
      </c>
      <c r="Q355" t="str">
        <f t="shared" si="65"/>
        <v>沟通技能</v>
      </c>
      <c r="R355" t="s">
        <v>24</v>
      </c>
      <c r="S355" t="str">
        <f t="shared" si="66"/>
        <v>沟通技能_演示</v>
      </c>
      <c r="T355" t="s">
        <v>24</v>
      </c>
      <c r="U355" t="str">
        <f t="shared" si="67"/>
        <v>10.2 管理沟通</v>
      </c>
      <c r="V355" t="s">
        <v>24</v>
      </c>
      <c r="W355" t="str">
        <f t="shared" si="70"/>
        <v>|</v>
      </c>
      <c r="X355" t="str">
        <f t="shared" si="68"/>
        <v/>
      </c>
      <c r="Y355" t="str">
        <f t="shared" si="71"/>
        <v>|</v>
      </c>
      <c r="Z355" t="str">
        <f t="shared" si="69"/>
        <v>沟通技能_演示</v>
      </c>
      <c r="AA355" t="str">
        <f t="shared" si="72"/>
        <v>|</v>
      </c>
      <c r="AB355" t="str">
        <f t="shared" si="73"/>
        <v>10.2 管理沟通</v>
      </c>
      <c r="AC355" t="str">
        <f t="shared" si="74"/>
        <v>|</v>
      </c>
    </row>
    <row r="356" spans="2:29">
      <c r="B356" s="2" t="s">
        <v>302</v>
      </c>
      <c r="C356" t="str">
        <f t="shared" si="63"/>
        <v>沟通技能_演示</v>
      </c>
      <c r="F356" t="s">
        <v>508</v>
      </c>
      <c r="G356" s="3" t="s">
        <v>513</v>
      </c>
      <c r="H356">
        <f>IF(ISNA(VLOOKUP(C356,C$2:C355,1,FALSE)),H355+1,H355)</f>
        <v>128</v>
      </c>
      <c r="I356">
        <f>IF(ISNA(VLOOKUP(C356,C$2:H355,6,FALSE)),H356,VLOOKUP(C356,C$2:H355,6,FALSE))</f>
        <v>128</v>
      </c>
      <c r="K356">
        <f>IF(ISNA(VLOOKUP(F356,F$2:F355,1,FALSE)),K355+1,K355)</f>
        <v>53</v>
      </c>
      <c r="L356">
        <f>IF(ISNA(VLOOKUP(F356,F$2:K355,6,FALSE)),K356,VLOOKUP(F356,F$2:K355,6,FALSE))</f>
        <v>53</v>
      </c>
      <c r="N356" t="str">
        <f t="shared" si="64"/>
        <v>53.128</v>
      </c>
      <c r="O356" t="s">
        <v>692</v>
      </c>
      <c r="P356" t="s">
        <v>24</v>
      </c>
      <c r="Q356" t="str">
        <f t="shared" si="65"/>
        <v>沟通技能</v>
      </c>
      <c r="R356" t="s">
        <v>24</v>
      </c>
      <c r="S356" t="str">
        <f t="shared" si="66"/>
        <v>沟通技能_演示</v>
      </c>
      <c r="T356" t="s">
        <v>24</v>
      </c>
      <c r="U356" t="str">
        <f t="shared" si="67"/>
        <v>13.4 监督相关方参与</v>
      </c>
      <c r="V356" t="s">
        <v>24</v>
      </c>
      <c r="W356" t="str">
        <f t="shared" si="70"/>
        <v>|</v>
      </c>
      <c r="X356" t="str">
        <f t="shared" si="68"/>
        <v/>
      </c>
      <c r="Y356" t="str">
        <f t="shared" si="71"/>
        <v>|</v>
      </c>
      <c r="Z356" t="str">
        <f t="shared" si="69"/>
        <v/>
      </c>
      <c r="AA356" t="str">
        <f t="shared" si="72"/>
        <v>|</v>
      </c>
      <c r="AB356" t="str">
        <f t="shared" si="73"/>
        <v>13.4 监督相关方参与</v>
      </c>
      <c r="AC356" t="str">
        <f t="shared" si="74"/>
        <v>|</v>
      </c>
    </row>
    <row r="357" spans="2:29">
      <c r="B357" s="2" t="s">
        <v>290</v>
      </c>
      <c r="C357" t="str">
        <f t="shared" si="63"/>
        <v>项目报告</v>
      </c>
      <c r="F357" t="s">
        <v>514</v>
      </c>
      <c r="H357">
        <f>IF(ISNA(VLOOKUP(C357,C$2:C356,1,FALSE)),H356+1,H356)</f>
        <v>129</v>
      </c>
      <c r="I357">
        <f>IF(ISNA(VLOOKUP(C357,C$2:H356,6,FALSE)),H357,VLOOKUP(C357,C$2:H356,6,FALSE))</f>
        <v>129</v>
      </c>
      <c r="K357">
        <f>IF(ISNA(VLOOKUP(F357,F$2:F356,1,FALSE)),K356+1,K356)</f>
        <v>54</v>
      </c>
      <c r="L357">
        <f>IF(ISNA(VLOOKUP(F357,F$2:K356,6,FALSE)),K357,VLOOKUP(F357,F$2:K356,6,FALSE))</f>
        <v>54</v>
      </c>
      <c r="N357" t="str">
        <f t="shared" si="64"/>
        <v>54.129</v>
      </c>
      <c r="O357" t="s">
        <v>693</v>
      </c>
      <c r="P357" t="s">
        <v>24</v>
      </c>
      <c r="Q357" t="str">
        <f t="shared" si="65"/>
        <v>项目报告</v>
      </c>
      <c r="R357" t="s">
        <v>24</v>
      </c>
      <c r="S357" t="str">
        <f t="shared" si="66"/>
        <v>项目报告</v>
      </c>
      <c r="T357" t="s">
        <v>24</v>
      </c>
      <c r="U357" t="str">
        <f t="shared" si="67"/>
        <v>10.2 管理沟通</v>
      </c>
      <c r="V357" t="s">
        <v>24</v>
      </c>
      <c r="W357" t="str">
        <f t="shared" si="70"/>
        <v>|</v>
      </c>
      <c r="X357" t="str">
        <f t="shared" si="68"/>
        <v>[项目报告](工具-项目报告)</v>
      </c>
      <c r="Y357" t="str">
        <f t="shared" si="71"/>
        <v>|</v>
      </c>
      <c r="Z357" t="str">
        <f t="shared" si="69"/>
        <v>项目报告</v>
      </c>
      <c r="AA357" t="str">
        <f t="shared" si="72"/>
        <v>|</v>
      </c>
      <c r="AB357" t="str">
        <f t="shared" si="73"/>
        <v>10.2 管理沟通</v>
      </c>
      <c r="AC357" t="str">
        <f t="shared" si="74"/>
        <v>|</v>
      </c>
    </row>
    <row r="358" spans="2:29">
      <c r="B358" s="2" t="s">
        <v>293</v>
      </c>
      <c r="C358" t="str">
        <f t="shared" si="63"/>
        <v>提示清单</v>
      </c>
      <c r="F358" t="s">
        <v>519</v>
      </c>
      <c r="H358">
        <f>IF(ISNA(VLOOKUP(C358,C$2:C357,1,FALSE)),H357+1,H357)</f>
        <v>130</v>
      </c>
      <c r="I358">
        <f>IF(ISNA(VLOOKUP(C358,C$2:H357,6,FALSE)),H358,VLOOKUP(C358,C$2:H357,6,FALSE))</f>
        <v>130</v>
      </c>
      <c r="K358">
        <f>IF(ISNA(VLOOKUP(F358,F$2:F357,1,FALSE)),K357+1,K357)</f>
        <v>55</v>
      </c>
      <c r="L358">
        <f>IF(ISNA(VLOOKUP(F358,F$2:K357,6,FALSE)),K358,VLOOKUP(F358,F$2:K357,6,FALSE))</f>
        <v>55</v>
      </c>
      <c r="N358" t="str">
        <f t="shared" si="64"/>
        <v>55.130</v>
      </c>
      <c r="O358" t="s">
        <v>694</v>
      </c>
      <c r="P358" t="s">
        <v>24</v>
      </c>
      <c r="Q358" t="str">
        <f t="shared" si="65"/>
        <v>提示清单</v>
      </c>
      <c r="R358" t="s">
        <v>24</v>
      </c>
      <c r="S358" t="str">
        <f t="shared" si="66"/>
        <v>提示清单</v>
      </c>
      <c r="T358" t="s">
        <v>24</v>
      </c>
      <c r="U358" t="str">
        <f t="shared" si="67"/>
        <v>11.2 识别风险</v>
      </c>
      <c r="V358" t="s">
        <v>24</v>
      </c>
      <c r="W358" t="str">
        <f t="shared" si="70"/>
        <v>|</v>
      </c>
      <c r="X358" t="str">
        <f t="shared" si="68"/>
        <v>[提示清单](工具-提示清单)</v>
      </c>
      <c r="Y358" t="str">
        <f t="shared" si="71"/>
        <v>|</v>
      </c>
      <c r="Z358" t="str">
        <f t="shared" si="69"/>
        <v>提示清单</v>
      </c>
      <c r="AA358" t="str">
        <f t="shared" si="72"/>
        <v>|</v>
      </c>
      <c r="AB358" t="str">
        <f t="shared" si="73"/>
        <v>11.2 识别风险</v>
      </c>
      <c r="AC358" t="str">
        <f t="shared" si="74"/>
        <v>|</v>
      </c>
    </row>
    <row r="359" spans="2:29">
      <c r="B359" s="2" t="s">
        <v>294</v>
      </c>
      <c r="C359" t="str">
        <f t="shared" si="63"/>
        <v>风险分类</v>
      </c>
      <c r="F359" t="s">
        <v>524</v>
      </c>
      <c r="H359">
        <f>IF(ISNA(VLOOKUP(C359,C$2:C358,1,FALSE)),H358+1,H358)</f>
        <v>131</v>
      </c>
      <c r="I359">
        <f>IF(ISNA(VLOOKUP(C359,C$2:H358,6,FALSE)),H359,VLOOKUP(C359,C$2:H358,6,FALSE))</f>
        <v>131</v>
      </c>
      <c r="K359">
        <f>IF(ISNA(VLOOKUP(F359,F$2:F358,1,FALSE)),K358+1,K358)</f>
        <v>56</v>
      </c>
      <c r="L359">
        <f>IF(ISNA(VLOOKUP(F359,F$2:K358,6,FALSE)),K359,VLOOKUP(F359,F$2:K358,6,FALSE))</f>
        <v>56</v>
      </c>
      <c r="N359" t="str">
        <f t="shared" si="64"/>
        <v>56.131</v>
      </c>
      <c r="O359" t="s">
        <v>695</v>
      </c>
      <c r="P359" t="s">
        <v>24</v>
      </c>
      <c r="Q359" t="str">
        <f t="shared" si="65"/>
        <v>风险分类</v>
      </c>
      <c r="R359" t="s">
        <v>24</v>
      </c>
      <c r="S359" t="str">
        <f t="shared" si="66"/>
        <v>风险分类</v>
      </c>
      <c r="T359" t="s">
        <v>24</v>
      </c>
      <c r="U359" t="str">
        <f t="shared" si="67"/>
        <v>11.3 实施定性风险分析</v>
      </c>
      <c r="V359" t="s">
        <v>24</v>
      </c>
      <c r="W359" t="str">
        <f t="shared" si="70"/>
        <v>|</v>
      </c>
      <c r="X359" t="str">
        <f t="shared" si="68"/>
        <v>[风险分类](工具-风险分类)</v>
      </c>
      <c r="Y359" t="str">
        <f t="shared" si="71"/>
        <v>|</v>
      </c>
      <c r="Z359" t="str">
        <f t="shared" si="69"/>
        <v>风险分类</v>
      </c>
      <c r="AA359" t="str">
        <f t="shared" si="72"/>
        <v>|</v>
      </c>
      <c r="AB359" t="str">
        <f t="shared" si="73"/>
        <v>11.3 实施定性风险分析</v>
      </c>
      <c r="AC359" t="str">
        <f t="shared" si="74"/>
        <v>|</v>
      </c>
    </row>
    <row r="360" spans="2:29">
      <c r="B360" s="2" t="s">
        <v>295</v>
      </c>
      <c r="C360" t="str">
        <f t="shared" si="63"/>
        <v>不确定性表现方式</v>
      </c>
      <c r="F360" t="s">
        <v>529</v>
      </c>
      <c r="H360">
        <f>IF(ISNA(VLOOKUP(C360,C$2:C359,1,FALSE)),H359+1,H359)</f>
        <v>132</v>
      </c>
      <c r="I360">
        <f>IF(ISNA(VLOOKUP(C360,C$2:H359,6,FALSE)),H360,VLOOKUP(C360,C$2:H359,6,FALSE))</f>
        <v>132</v>
      </c>
      <c r="K360">
        <f>IF(ISNA(VLOOKUP(F360,F$2:F359,1,FALSE)),K359+1,K359)</f>
        <v>57</v>
      </c>
      <c r="L360">
        <f>IF(ISNA(VLOOKUP(F360,F$2:K359,6,FALSE)),K360,VLOOKUP(F360,F$2:K359,6,FALSE))</f>
        <v>57</v>
      </c>
      <c r="N360" t="str">
        <f t="shared" si="64"/>
        <v>57.132</v>
      </c>
      <c r="O360" t="s">
        <v>696</v>
      </c>
      <c r="P360" t="s">
        <v>24</v>
      </c>
      <c r="Q360" t="str">
        <f t="shared" si="65"/>
        <v>不确定性表现方式</v>
      </c>
      <c r="R360" t="s">
        <v>24</v>
      </c>
      <c r="S360" t="str">
        <f t="shared" si="66"/>
        <v>不确定性表现方式</v>
      </c>
      <c r="T360" t="s">
        <v>24</v>
      </c>
      <c r="U360" t="str">
        <f t="shared" si="67"/>
        <v>11.4 实施定量风险分析</v>
      </c>
      <c r="V360" t="s">
        <v>24</v>
      </c>
      <c r="W360" t="str">
        <f t="shared" si="70"/>
        <v>|</v>
      </c>
      <c r="X360" t="str">
        <f t="shared" si="68"/>
        <v>[不确定性表现方式](工具-不确定性表现方式)</v>
      </c>
      <c r="Y360" t="str">
        <f t="shared" si="71"/>
        <v>|</v>
      </c>
      <c r="Z360" t="str">
        <f t="shared" si="69"/>
        <v>不确定性表现方式</v>
      </c>
      <c r="AA360" t="str">
        <f t="shared" si="72"/>
        <v>|</v>
      </c>
      <c r="AB360" t="str">
        <f t="shared" si="73"/>
        <v>11.4 实施定量风险分析</v>
      </c>
      <c r="AC360" t="str">
        <f t="shared" si="74"/>
        <v>|</v>
      </c>
    </row>
    <row r="361" spans="2:29">
      <c r="B361" s="2" t="s">
        <v>298</v>
      </c>
      <c r="C361" t="str">
        <f t="shared" si="63"/>
        <v>威胁应对策略</v>
      </c>
      <c r="F361" t="s">
        <v>534</v>
      </c>
      <c r="H361">
        <f>IF(ISNA(VLOOKUP(C361,C$2:C360,1,FALSE)),H360+1,H360)</f>
        <v>133</v>
      </c>
      <c r="I361">
        <f>IF(ISNA(VLOOKUP(C361,C$2:H360,6,FALSE)),H361,VLOOKUP(C361,C$2:H360,6,FALSE))</f>
        <v>133</v>
      </c>
      <c r="K361">
        <f>IF(ISNA(VLOOKUP(F361,F$2:F360,1,FALSE)),K360+1,K360)</f>
        <v>58</v>
      </c>
      <c r="L361">
        <f>IF(ISNA(VLOOKUP(F361,F$2:K360,6,FALSE)),K361,VLOOKUP(F361,F$2:K360,6,FALSE))</f>
        <v>58</v>
      </c>
      <c r="N361" t="str">
        <f t="shared" si="64"/>
        <v>58.133</v>
      </c>
      <c r="O361" t="s">
        <v>697</v>
      </c>
      <c r="P361" t="s">
        <v>24</v>
      </c>
      <c r="Q361" t="str">
        <f t="shared" si="65"/>
        <v>威胁应对策略</v>
      </c>
      <c r="R361" t="s">
        <v>24</v>
      </c>
      <c r="S361" t="str">
        <f t="shared" si="66"/>
        <v>威胁应对策略</v>
      </c>
      <c r="T361" t="s">
        <v>24</v>
      </c>
      <c r="U361" t="str">
        <f t="shared" si="67"/>
        <v>11.5 规划风险应对</v>
      </c>
      <c r="V361" t="s">
        <v>24</v>
      </c>
      <c r="W361" t="str">
        <f t="shared" si="70"/>
        <v>|</v>
      </c>
      <c r="X361" t="str">
        <f t="shared" si="68"/>
        <v>[威胁应对策略](工具-威胁应对策略)</v>
      </c>
      <c r="Y361" t="str">
        <f t="shared" si="71"/>
        <v>|</v>
      </c>
      <c r="Z361" t="str">
        <f t="shared" si="69"/>
        <v>威胁应对策略</v>
      </c>
      <c r="AA361" t="str">
        <f t="shared" si="72"/>
        <v>|</v>
      </c>
      <c r="AB361" t="str">
        <f t="shared" si="73"/>
        <v>11.5 规划风险应对</v>
      </c>
      <c r="AC361" t="str">
        <f t="shared" si="74"/>
        <v>|</v>
      </c>
    </row>
    <row r="362" spans="2:29">
      <c r="B362" s="2" t="s">
        <v>298</v>
      </c>
      <c r="C362" t="str">
        <f t="shared" si="63"/>
        <v>机会应对策略</v>
      </c>
      <c r="F362" t="s">
        <v>536</v>
      </c>
      <c r="H362">
        <f>IF(ISNA(VLOOKUP(C362,C$2:C361,1,FALSE)),H361+1,H361)</f>
        <v>134</v>
      </c>
      <c r="I362">
        <f>IF(ISNA(VLOOKUP(C362,C$2:H361,6,FALSE)),H362,VLOOKUP(C362,C$2:H361,6,FALSE))</f>
        <v>134</v>
      </c>
      <c r="K362">
        <f>IF(ISNA(VLOOKUP(F362,F$2:F361,1,FALSE)),K361+1,K361)</f>
        <v>59</v>
      </c>
      <c r="L362">
        <f>IF(ISNA(VLOOKUP(F362,F$2:K361,6,FALSE)),K362,VLOOKUP(F362,F$2:K361,6,FALSE))</f>
        <v>59</v>
      </c>
      <c r="N362" t="str">
        <f t="shared" si="64"/>
        <v>59.134</v>
      </c>
      <c r="O362" t="s">
        <v>698</v>
      </c>
      <c r="P362" t="s">
        <v>24</v>
      </c>
      <c r="Q362" t="str">
        <f t="shared" si="65"/>
        <v>机会应对策略</v>
      </c>
      <c r="R362" t="s">
        <v>24</v>
      </c>
      <c r="S362" t="str">
        <f t="shared" si="66"/>
        <v>机会应对策略</v>
      </c>
      <c r="T362" t="s">
        <v>24</v>
      </c>
      <c r="U362" t="str">
        <f t="shared" si="67"/>
        <v>11.5 规划风险应对</v>
      </c>
      <c r="V362" t="s">
        <v>24</v>
      </c>
      <c r="W362" t="str">
        <f t="shared" si="70"/>
        <v>|</v>
      </c>
      <c r="X362" t="str">
        <f t="shared" si="68"/>
        <v>[机会应对策略](工具-机会应对策略)</v>
      </c>
      <c r="Y362" t="str">
        <f t="shared" si="71"/>
        <v>|</v>
      </c>
      <c r="Z362" t="str">
        <f t="shared" si="69"/>
        <v>机会应对策略</v>
      </c>
      <c r="AA362" t="str">
        <f t="shared" si="72"/>
        <v>|</v>
      </c>
      <c r="AB362" t="str">
        <f t="shared" si="73"/>
        <v>11.5 规划风险应对</v>
      </c>
      <c r="AC362" t="str">
        <f t="shared" si="74"/>
        <v>|</v>
      </c>
    </row>
    <row r="363" spans="2:29">
      <c r="B363" s="2" t="s">
        <v>298</v>
      </c>
      <c r="C363" t="str">
        <f t="shared" si="63"/>
        <v>应急应对策略</v>
      </c>
      <c r="F363" t="s">
        <v>538</v>
      </c>
      <c r="H363">
        <f>IF(ISNA(VLOOKUP(C363,C$2:C362,1,FALSE)),H362+1,H362)</f>
        <v>135</v>
      </c>
      <c r="I363">
        <f>IF(ISNA(VLOOKUP(C363,C$2:H362,6,FALSE)),H363,VLOOKUP(C363,C$2:H362,6,FALSE))</f>
        <v>135</v>
      </c>
      <c r="K363">
        <f>IF(ISNA(VLOOKUP(F363,F$2:F362,1,FALSE)),K362+1,K362)</f>
        <v>60</v>
      </c>
      <c r="L363">
        <f>IF(ISNA(VLOOKUP(F363,F$2:K362,6,FALSE)),K363,VLOOKUP(F363,F$2:K362,6,FALSE))</f>
        <v>60</v>
      </c>
      <c r="N363" t="str">
        <f t="shared" si="64"/>
        <v>60.135</v>
      </c>
      <c r="O363" t="s">
        <v>699</v>
      </c>
      <c r="P363" t="s">
        <v>24</v>
      </c>
      <c r="Q363" t="str">
        <f t="shared" si="65"/>
        <v>应急应对策略</v>
      </c>
      <c r="R363" t="s">
        <v>24</v>
      </c>
      <c r="S363" t="str">
        <f t="shared" si="66"/>
        <v>应急应对策略</v>
      </c>
      <c r="T363" t="s">
        <v>24</v>
      </c>
      <c r="U363" t="str">
        <f t="shared" si="67"/>
        <v>11.5 规划风险应对</v>
      </c>
      <c r="V363" t="s">
        <v>24</v>
      </c>
      <c r="W363" t="str">
        <f t="shared" si="70"/>
        <v>|</v>
      </c>
      <c r="X363" t="str">
        <f t="shared" si="68"/>
        <v>[应急应对策略](工具-应急应对策略)</v>
      </c>
      <c r="Y363" t="str">
        <f t="shared" si="71"/>
        <v>|</v>
      </c>
      <c r="Z363" t="str">
        <f t="shared" si="69"/>
        <v>应急应对策略</v>
      </c>
      <c r="AA363" t="str">
        <f t="shared" si="72"/>
        <v>|</v>
      </c>
      <c r="AB363" t="str">
        <f t="shared" si="73"/>
        <v>11.5 规划风险应对</v>
      </c>
      <c r="AC363" t="str">
        <f t="shared" si="74"/>
        <v>|</v>
      </c>
    </row>
    <row r="364" spans="2:29">
      <c r="B364" s="2" t="s">
        <v>298</v>
      </c>
      <c r="C364" t="str">
        <f t="shared" si="63"/>
        <v>整体项目风险应对策略</v>
      </c>
      <c r="F364" t="s">
        <v>540</v>
      </c>
      <c r="H364">
        <f>IF(ISNA(VLOOKUP(C364,C$2:C363,1,FALSE)),H363+1,H363)</f>
        <v>136</v>
      </c>
      <c r="I364">
        <f>IF(ISNA(VLOOKUP(C364,C$2:H363,6,FALSE)),H364,VLOOKUP(C364,C$2:H363,6,FALSE))</f>
        <v>136</v>
      </c>
      <c r="K364">
        <f>IF(ISNA(VLOOKUP(F364,F$2:F363,1,FALSE)),K363+1,K363)</f>
        <v>61</v>
      </c>
      <c r="L364">
        <f>IF(ISNA(VLOOKUP(F364,F$2:K363,6,FALSE)),K364,VLOOKUP(F364,F$2:K363,6,FALSE))</f>
        <v>61</v>
      </c>
      <c r="N364" t="str">
        <f t="shared" si="64"/>
        <v>61.136</v>
      </c>
      <c r="O364" t="s">
        <v>700</v>
      </c>
      <c r="P364" t="s">
        <v>24</v>
      </c>
      <c r="Q364" t="str">
        <f t="shared" si="65"/>
        <v>整体项目风险应对策略</v>
      </c>
      <c r="R364" t="s">
        <v>24</v>
      </c>
      <c r="S364" t="str">
        <f t="shared" si="66"/>
        <v>整体项目风险应对策略</v>
      </c>
      <c r="T364" t="s">
        <v>24</v>
      </c>
      <c r="U364" t="str">
        <f t="shared" si="67"/>
        <v>11.5 规划风险应对</v>
      </c>
      <c r="V364" t="s">
        <v>24</v>
      </c>
      <c r="W364" t="str">
        <f t="shared" si="70"/>
        <v>|</v>
      </c>
      <c r="X364" t="str">
        <f t="shared" si="68"/>
        <v>[整体项目风险应对策略](工具-整体项目风险应对策略)</v>
      </c>
      <c r="Y364" t="str">
        <f t="shared" si="71"/>
        <v>|</v>
      </c>
      <c r="Z364" t="str">
        <f t="shared" si="69"/>
        <v>整体项目风险应对策略</v>
      </c>
      <c r="AA364" t="str">
        <f t="shared" si="72"/>
        <v>|</v>
      </c>
      <c r="AB364" t="str">
        <f t="shared" si="73"/>
        <v>11.5 规划风险应对</v>
      </c>
      <c r="AC364" t="str">
        <f t="shared" si="74"/>
        <v>|</v>
      </c>
    </row>
    <row r="365" spans="2:29">
      <c r="B365" s="2" t="s">
        <v>40</v>
      </c>
      <c r="C365" t="str">
        <f t="shared" si="63"/>
        <v>供方选择分析</v>
      </c>
      <c r="F365" t="s">
        <v>548</v>
      </c>
      <c r="H365">
        <f>IF(ISNA(VLOOKUP(C365,C$2:C364,1,FALSE)),H364+1,H364)</f>
        <v>137</v>
      </c>
      <c r="I365">
        <f>IF(ISNA(VLOOKUP(C365,C$2:H364,6,FALSE)),H365,VLOOKUP(C365,C$2:H364,6,FALSE))</f>
        <v>137</v>
      </c>
      <c r="K365">
        <f>IF(ISNA(VLOOKUP(F365,F$2:F364,1,FALSE)),K364+1,K364)</f>
        <v>62</v>
      </c>
      <c r="L365">
        <f>IF(ISNA(VLOOKUP(F365,F$2:K364,6,FALSE)),K365,VLOOKUP(F365,F$2:K364,6,FALSE))</f>
        <v>62</v>
      </c>
      <c r="N365" t="str">
        <f t="shared" si="64"/>
        <v>62.137</v>
      </c>
      <c r="O365" t="s">
        <v>701</v>
      </c>
      <c r="P365" t="s">
        <v>24</v>
      </c>
      <c r="Q365" t="str">
        <f t="shared" si="65"/>
        <v>供方选择分析</v>
      </c>
      <c r="R365" t="s">
        <v>24</v>
      </c>
      <c r="S365" t="str">
        <f t="shared" si="66"/>
        <v>供方选择分析</v>
      </c>
      <c r="T365" t="s">
        <v>24</v>
      </c>
      <c r="U365" t="str">
        <f t="shared" si="67"/>
        <v>12.1 规划采购管理</v>
      </c>
      <c r="V365" t="s">
        <v>24</v>
      </c>
      <c r="W365" t="str">
        <f t="shared" si="70"/>
        <v>|</v>
      </c>
      <c r="X365" t="str">
        <f t="shared" si="68"/>
        <v>[供方选择分析](工具-供方选择分析)</v>
      </c>
      <c r="Y365" t="str">
        <f t="shared" si="71"/>
        <v>|</v>
      </c>
      <c r="Z365" t="str">
        <f t="shared" si="69"/>
        <v>供方选择分析</v>
      </c>
      <c r="AA365" t="str">
        <f t="shared" si="72"/>
        <v>|</v>
      </c>
      <c r="AB365" t="str">
        <f t="shared" si="73"/>
        <v>12.1 规划采购管理</v>
      </c>
      <c r="AC365" t="str">
        <f t="shared" si="74"/>
        <v>|</v>
      </c>
    </row>
    <row r="366" spans="2:29">
      <c r="B366" s="2" t="s">
        <v>21</v>
      </c>
      <c r="C366" t="str">
        <f t="shared" si="63"/>
        <v>广告</v>
      </c>
      <c r="F366" t="s">
        <v>550</v>
      </c>
      <c r="H366">
        <f>IF(ISNA(VLOOKUP(C366,C$2:C365,1,FALSE)),H365+1,H365)</f>
        <v>138</v>
      </c>
      <c r="I366">
        <f>IF(ISNA(VLOOKUP(C366,C$2:H365,6,FALSE)),H366,VLOOKUP(C366,C$2:H365,6,FALSE))</f>
        <v>138</v>
      </c>
      <c r="K366">
        <f>IF(ISNA(VLOOKUP(F366,F$2:F365,1,FALSE)),K365+1,K365)</f>
        <v>63</v>
      </c>
      <c r="L366">
        <f>IF(ISNA(VLOOKUP(F366,F$2:K365,6,FALSE)),K366,VLOOKUP(F366,F$2:K365,6,FALSE))</f>
        <v>63</v>
      </c>
      <c r="N366" t="str">
        <f t="shared" si="64"/>
        <v>63.138</v>
      </c>
      <c r="O366" t="s">
        <v>702</v>
      </c>
      <c r="P366" t="s">
        <v>24</v>
      </c>
      <c r="Q366" t="str">
        <f t="shared" si="65"/>
        <v>广告</v>
      </c>
      <c r="R366" t="s">
        <v>24</v>
      </c>
      <c r="S366" t="str">
        <f t="shared" si="66"/>
        <v>广告</v>
      </c>
      <c r="T366" t="s">
        <v>24</v>
      </c>
      <c r="U366" t="str">
        <f t="shared" si="67"/>
        <v>12.2 实施采购</v>
      </c>
      <c r="V366" t="s">
        <v>24</v>
      </c>
      <c r="W366" t="str">
        <f t="shared" si="70"/>
        <v>|</v>
      </c>
      <c r="X366" t="str">
        <f t="shared" si="68"/>
        <v>[广告](工具-广告)</v>
      </c>
      <c r="Y366" t="str">
        <f t="shared" si="71"/>
        <v>|</v>
      </c>
      <c r="Z366" t="str">
        <f t="shared" si="69"/>
        <v>广告</v>
      </c>
      <c r="AA366" t="str">
        <f t="shared" si="72"/>
        <v>|</v>
      </c>
      <c r="AB366" t="str">
        <f t="shared" si="73"/>
        <v>12.2 实施采购</v>
      </c>
      <c r="AC366" t="str">
        <f t="shared" si="74"/>
        <v>|</v>
      </c>
    </row>
    <row r="367" spans="2:29">
      <c r="B367" s="2" t="s">
        <v>21</v>
      </c>
      <c r="C367" t="str">
        <f t="shared" si="63"/>
        <v>投标人会议</v>
      </c>
      <c r="F367" t="s">
        <v>71</v>
      </c>
      <c r="H367">
        <f>IF(ISNA(VLOOKUP(C367,C$2:C366,1,FALSE)),H366+1,H366)</f>
        <v>139</v>
      </c>
      <c r="I367">
        <f>IF(ISNA(VLOOKUP(C367,C$2:H366,6,FALSE)),H367,VLOOKUP(C367,C$2:H366,6,FALSE))</f>
        <v>139</v>
      </c>
      <c r="K367">
        <f>IF(ISNA(VLOOKUP(F367,F$2:F366,1,FALSE)),K366+1,K366)</f>
        <v>64</v>
      </c>
      <c r="L367">
        <f>IF(ISNA(VLOOKUP(F367,F$2:K366,6,FALSE)),K367,VLOOKUP(F367,F$2:K366,6,FALSE))</f>
        <v>64</v>
      </c>
      <c r="N367" t="str">
        <f t="shared" si="64"/>
        <v>64.139</v>
      </c>
      <c r="O367" t="s">
        <v>703</v>
      </c>
      <c r="P367" t="s">
        <v>24</v>
      </c>
      <c r="Q367" t="str">
        <f t="shared" si="65"/>
        <v>投标人会议</v>
      </c>
      <c r="R367" t="s">
        <v>24</v>
      </c>
      <c r="S367" t="str">
        <f t="shared" si="66"/>
        <v>投标人会议</v>
      </c>
      <c r="T367" t="s">
        <v>24</v>
      </c>
      <c r="U367" t="str">
        <f t="shared" si="67"/>
        <v>12.2 实施采购</v>
      </c>
      <c r="V367" t="s">
        <v>24</v>
      </c>
      <c r="W367" t="str">
        <f t="shared" si="70"/>
        <v>|</v>
      </c>
      <c r="X367" t="str">
        <f t="shared" si="68"/>
        <v>[投标人会议](工具-投标人会议)</v>
      </c>
      <c r="Y367" t="str">
        <f t="shared" si="71"/>
        <v>|</v>
      </c>
      <c r="Z367" t="str">
        <f t="shared" si="69"/>
        <v>投标人会议</v>
      </c>
      <c r="AA367" t="str">
        <f t="shared" si="72"/>
        <v>|</v>
      </c>
      <c r="AB367" t="str">
        <f t="shared" si="73"/>
        <v>12.2 实施采购</v>
      </c>
      <c r="AC367" t="str">
        <f t="shared" si="74"/>
        <v>|</v>
      </c>
    </row>
    <row r="368" spans="2:29">
      <c r="B368" s="2" t="s">
        <v>72</v>
      </c>
      <c r="C368" t="str">
        <f t="shared" si="63"/>
        <v>索赔管理</v>
      </c>
      <c r="F368" t="s">
        <v>555</v>
      </c>
      <c r="H368">
        <f>IF(ISNA(VLOOKUP(C368,C$2:C367,1,FALSE)),H367+1,H367)</f>
        <v>140</v>
      </c>
      <c r="I368">
        <f>IF(ISNA(VLOOKUP(C368,C$2:H367,6,FALSE)),H368,VLOOKUP(C368,C$2:H367,6,FALSE))</f>
        <v>140</v>
      </c>
      <c r="K368">
        <f>IF(ISNA(VLOOKUP(F368,F$2:F367,1,FALSE)),K367+1,K367)</f>
        <v>65</v>
      </c>
      <c r="L368">
        <f>IF(ISNA(VLOOKUP(F368,F$2:K367,6,FALSE)),K368,VLOOKUP(F368,F$2:K367,6,FALSE))</f>
        <v>65</v>
      </c>
      <c r="N368" t="str">
        <f t="shared" si="64"/>
        <v>65.140</v>
      </c>
      <c r="O368" t="s">
        <v>704</v>
      </c>
      <c r="P368" t="s">
        <v>24</v>
      </c>
      <c r="Q368" t="str">
        <f t="shared" si="65"/>
        <v>索赔管理</v>
      </c>
      <c r="R368" t="s">
        <v>24</v>
      </c>
      <c r="S368" t="str">
        <f t="shared" si="66"/>
        <v>索赔管理</v>
      </c>
      <c r="T368" t="s">
        <v>24</v>
      </c>
      <c r="U368" t="str">
        <f t="shared" si="67"/>
        <v>12.3 控制采购</v>
      </c>
      <c r="V368" t="s">
        <v>24</v>
      </c>
      <c r="W368" t="str">
        <f t="shared" si="70"/>
        <v>|</v>
      </c>
      <c r="X368" t="str">
        <f t="shared" si="68"/>
        <v>[索赔管理](工具-索赔管理)</v>
      </c>
      <c r="Y368" t="str">
        <f t="shared" si="71"/>
        <v>|</v>
      </c>
      <c r="Z368" t="str">
        <f t="shared" si="69"/>
        <v>索赔管理</v>
      </c>
      <c r="AA368" t="str">
        <f t="shared" si="72"/>
        <v>|</v>
      </c>
      <c r="AB368" t="str">
        <f t="shared" si="73"/>
        <v>12.3 控制采购</v>
      </c>
      <c r="AC368" t="str">
        <f t="shared" si="74"/>
        <v>|</v>
      </c>
    </row>
    <row r="369" spans="2:29">
      <c r="B369" s="2" t="s">
        <v>301</v>
      </c>
      <c r="C369" t="str">
        <f t="shared" si="63"/>
        <v>基本规则</v>
      </c>
      <c r="F369" t="s">
        <v>561</v>
      </c>
      <c r="H369">
        <f>IF(ISNA(VLOOKUP(C369,C$2:C368,1,FALSE)),H368+1,H368)</f>
        <v>141</v>
      </c>
      <c r="I369">
        <f>IF(ISNA(VLOOKUP(C369,C$2:H368,6,FALSE)),H369,VLOOKUP(C369,C$2:H368,6,FALSE))</f>
        <v>141</v>
      </c>
      <c r="K369">
        <f>IF(ISNA(VLOOKUP(F369,F$2:F368,1,FALSE)),K368+1,K368)</f>
        <v>66</v>
      </c>
      <c r="L369">
        <f>IF(ISNA(VLOOKUP(F369,F$2:K368,6,FALSE)),K369,VLOOKUP(F369,F$2:K368,6,FALSE))</f>
        <v>66</v>
      </c>
      <c r="N369" t="str">
        <f t="shared" si="64"/>
        <v>66.141</v>
      </c>
      <c r="O369" t="s">
        <v>705</v>
      </c>
      <c r="P369" t="s">
        <v>24</v>
      </c>
      <c r="Q369" t="str">
        <f t="shared" si="65"/>
        <v>基本规则</v>
      </c>
      <c r="R369" t="s">
        <v>24</v>
      </c>
      <c r="S369" t="str">
        <f t="shared" si="66"/>
        <v>基本规则</v>
      </c>
      <c r="T369" t="s">
        <v>24</v>
      </c>
      <c r="U369" t="str">
        <f t="shared" si="67"/>
        <v>13.3 管理相关方参与</v>
      </c>
      <c r="V369" t="s">
        <v>24</v>
      </c>
      <c r="W369" t="str">
        <f t="shared" si="70"/>
        <v>|</v>
      </c>
      <c r="X369" t="str">
        <f t="shared" si="68"/>
        <v>[基本规则](工具-基本规则)</v>
      </c>
      <c r="Y369" t="str">
        <f t="shared" si="71"/>
        <v>|</v>
      </c>
      <c r="Z369" t="str">
        <f t="shared" si="69"/>
        <v>基本规则</v>
      </c>
      <c r="AA369" t="str">
        <f t="shared" si="72"/>
        <v>|</v>
      </c>
      <c r="AB369" t="str">
        <f t="shared" si="73"/>
        <v>13.3 管理相关方参与</v>
      </c>
      <c r="AC369" t="str">
        <f t="shared" si="74"/>
        <v>|</v>
      </c>
    </row>
  </sheetData>
  <autoFilter ref="B2:AC369">
    <sortState ref="B2:AC369">
      <sortCondition ref="O2"/>
    </sortState>
  </autoFilter>
  <pageMargins left="0.75" right="0.75" top="1" bottom="1" header="0.511805555555556" footer="0.511805555555556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Q4:Q12"/>
  <sheetViews>
    <sheetView topLeftCell="B1" workbookViewId="0">
      <selection activeCell="Q4" sqref="Q4:Q13"/>
    </sheetView>
  </sheetViews>
  <sheetFormatPr defaultColWidth="9.14285714285714" defaultRowHeight="17.6"/>
  <sheetData>
    <row r="4" spans="17:17">
      <c r="Q4" t="s">
        <v>706</v>
      </c>
    </row>
    <row r="5" spans="17:17">
      <c r="Q5" t="s">
        <v>707</v>
      </c>
    </row>
    <row r="7" spans="17:17">
      <c r="Q7" t="s">
        <v>708</v>
      </c>
    </row>
    <row r="9" spans="17:17">
      <c r="Q9" s="1" t="s">
        <v>709</v>
      </c>
    </row>
    <row r="10" spans="17:17">
      <c r="Q10" s="1" t="s">
        <v>710</v>
      </c>
    </row>
    <row r="12" spans="17:17">
      <c r="Q12" t="s">
        <v>711</v>
      </c>
    </row>
  </sheetData>
  <pageMargins left="0.75" right="0.75" top="1" bottom="1" header="0.511805555555556" footer="0.511805555555556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过程-图</vt:lpstr>
      <vt:lpstr>三条主线和其他数据</vt:lpstr>
      <vt:lpstr>文件更新数据</vt:lpstr>
      <vt:lpstr>文件更新-项目管理计划数据</vt:lpstr>
      <vt:lpstr>文件更新-项目文件数据</vt:lpstr>
      <vt:lpstr>工具-图</vt:lpstr>
      <vt:lpstr>章节视角</vt:lpstr>
      <vt:lpstr>工具视角</vt:lpstr>
      <vt:lpstr>其他-图</vt:lpstr>
      <vt:lpstr>表-章节</vt:lpstr>
      <vt:lpstr>输出html方法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</dc:creator>
  <dcterms:created xsi:type="dcterms:W3CDTF">2021-04-10T22:59:00Z</dcterms:created>
  <dcterms:modified xsi:type="dcterms:W3CDTF">2021-06-02T13:54:35Z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2052-3.1.1.4956</vt:lpwstr>
  </property>
</Properties>
</file>